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C8194CA6-0DC9-4270-837D-C9391F286D68}" xr6:coauthVersionLast="47" xr6:coauthVersionMax="47" xr10:uidLastSave="{00000000-0000-0000-0000-000000000000}"/>
  <bookViews>
    <workbookView xWindow="-120" yWindow="-120" windowWidth="29040" windowHeight="15840" tabRatio="1000" activeTab="7" xr2:uid="{00000000-000D-0000-FFFF-FFFF00000000}"/>
  </bookViews>
  <sheets>
    <sheet name="目录" sheetId="4" r:id="rId1"/>
    <sheet name="1.小反刍兽疫竞争" sheetId="23" r:id="rId2"/>
    <sheet name="2.小反刍兽疫阻断" sheetId="1" r:id="rId3"/>
    <sheet name="3.口蹄疫O型竞争" sheetId="7" r:id="rId4"/>
    <sheet name="4.口蹄疫A型竞争" sheetId="8" r:id="rId5"/>
    <sheet name="5.布氏菌间接" sheetId="11" r:id="rId6"/>
    <sheet name="6.布氏菌竞争" sheetId="19" r:id="rId7"/>
    <sheet name="7.非洲猪瘟病毒阻断ELISA抗体检测试剂盒" sheetId="33" r:id="rId8"/>
    <sheet name="8.猪瘟间接" sheetId="34" r:id="rId9"/>
  </sheets>
  <externalReferences>
    <externalReference r:id="rId10"/>
  </externalReferences>
  <definedNames>
    <definedName name="_20180516青岛立见ELISA抗体检测试剂盒计算表格.xlsx">'7.非洲猪瘟病毒阻断ELISA抗体检测试剂盒'!$A$1</definedName>
    <definedName name="_xlnm.Print_Area" localSheetId="1">'1.小反刍兽疫竞争'!$A$1:$M$51</definedName>
    <definedName name="_xlnm.Print_Area" localSheetId="2">'2.小反刍兽疫阻断'!$A$1:$M$51</definedName>
    <definedName name="_xlnm.Print_Area" localSheetId="3">'3.口蹄疫O型竞争'!$A$1:$M$51</definedName>
    <definedName name="_xlnm.Print_Area" localSheetId="4">'4.口蹄疫A型竞争'!$A$1:$M$52</definedName>
    <definedName name="_xlnm.Print_Area" localSheetId="5">'5.布氏菌间接'!$A$1:$M$48</definedName>
    <definedName name="_xlnm.Print_Area" localSheetId="6">'6.布氏菌竞争'!$A$1:$M$51</definedName>
    <definedName name="_xlnm.Print_Area" localSheetId="8">'8.猪瘟间接'!$A$1:$M$46</definedName>
    <definedName name="非洲猪瘟间接ELISA抗体检测试剂盒" localSheetId="7">目录!$C$16</definedName>
    <definedName name="目录">"“=GET.WORKBOOK(8)”"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34" l="1"/>
  <c r="C25" i="34"/>
  <c r="C28" i="34" s="1"/>
  <c r="G25" i="34"/>
  <c r="K28" i="34" s="1"/>
  <c r="B28" i="34"/>
  <c r="I28" i="34"/>
  <c r="B29" i="34"/>
  <c r="E29" i="34"/>
  <c r="I29" i="34"/>
  <c r="B30" i="34"/>
  <c r="E30" i="34"/>
  <c r="I30" i="34"/>
  <c r="B31" i="34"/>
  <c r="E31" i="34"/>
  <c r="I31" i="34"/>
  <c r="B32" i="34"/>
  <c r="E32" i="34"/>
  <c r="I32" i="34"/>
  <c r="B33" i="34"/>
  <c r="E33" i="34"/>
  <c r="I33" i="34"/>
  <c r="M33" i="34"/>
  <c r="B34" i="34"/>
  <c r="E34" i="34"/>
  <c r="I34" i="34"/>
  <c r="B35" i="34"/>
  <c r="E35" i="34"/>
  <c r="I35" i="34"/>
  <c r="H43" i="34"/>
  <c r="J35" i="34" l="1"/>
  <c r="J34" i="34"/>
  <c r="J33" i="34"/>
  <c r="J32" i="34"/>
  <c r="J31" i="34"/>
  <c r="J30" i="34"/>
  <c r="J29" i="34"/>
  <c r="J28" i="34"/>
  <c r="H35" i="34"/>
  <c r="H34" i="34"/>
  <c r="H33" i="34"/>
  <c r="H32" i="34"/>
  <c r="H31" i="34"/>
  <c r="H30" i="34"/>
  <c r="H29" i="34"/>
  <c r="H28" i="34"/>
  <c r="G35" i="34"/>
  <c r="G34" i="34"/>
  <c r="G33" i="34"/>
  <c r="G32" i="34"/>
  <c r="G31" i="34"/>
  <c r="G30" i="34"/>
  <c r="G29" i="34"/>
  <c r="G28" i="34"/>
  <c r="F35" i="34"/>
  <c r="F34" i="34"/>
  <c r="F33" i="34"/>
  <c r="F32" i="34"/>
  <c r="F31" i="34"/>
  <c r="F30" i="34"/>
  <c r="F29" i="34"/>
  <c r="F28" i="34"/>
  <c r="E28" i="34"/>
  <c r="C39" i="34" s="1"/>
  <c r="D35" i="34"/>
  <c r="D34" i="34"/>
  <c r="D33" i="34"/>
  <c r="D32" i="34"/>
  <c r="D31" i="34"/>
  <c r="D30" i="34"/>
  <c r="D29" i="34"/>
  <c r="D28" i="34"/>
  <c r="C35" i="34"/>
  <c r="C34" i="34"/>
  <c r="C33" i="34"/>
  <c r="C32" i="34"/>
  <c r="C31" i="34"/>
  <c r="C30" i="34"/>
  <c r="C29" i="34"/>
  <c r="M34" i="34"/>
  <c r="M31" i="34"/>
  <c r="M28" i="34"/>
  <c r="L35" i="34"/>
  <c r="L34" i="34"/>
  <c r="L33" i="34"/>
  <c r="L32" i="34"/>
  <c r="L31" i="34"/>
  <c r="L30" i="34"/>
  <c r="L29" i="34"/>
  <c r="L28" i="34"/>
  <c r="M35" i="34"/>
  <c r="M32" i="34"/>
  <c r="M30" i="34"/>
  <c r="M29" i="34"/>
  <c r="K35" i="34"/>
  <c r="K34" i="34"/>
  <c r="K33" i="34"/>
  <c r="K32" i="34"/>
  <c r="K31" i="34"/>
  <c r="K30" i="34"/>
  <c r="K29" i="34"/>
  <c r="C38" i="34" l="1"/>
  <c r="E38" i="34" s="1"/>
  <c r="E39" i="34" l="1"/>
  <c r="H51" i="33"/>
  <c r="M35" i="33"/>
  <c r="L35" i="33"/>
  <c r="K35" i="33"/>
  <c r="J35" i="33"/>
  <c r="I35" i="33"/>
  <c r="H35" i="33"/>
  <c r="G35" i="33"/>
  <c r="F35" i="33"/>
  <c r="E35" i="33"/>
  <c r="D35" i="33"/>
  <c r="C35" i="33"/>
  <c r="B35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M33" i="33"/>
  <c r="L33" i="33"/>
  <c r="K33" i="33"/>
  <c r="J33" i="33"/>
  <c r="I33" i="33"/>
  <c r="H33" i="33"/>
  <c r="G33" i="33"/>
  <c r="F33" i="33"/>
  <c r="E33" i="33"/>
  <c r="D33" i="33"/>
  <c r="C33" i="33"/>
  <c r="M32" i="33"/>
  <c r="L32" i="33"/>
  <c r="K32" i="33"/>
  <c r="J32" i="33"/>
  <c r="I32" i="33"/>
  <c r="H32" i="33"/>
  <c r="G32" i="33"/>
  <c r="F32" i="33"/>
  <c r="E32" i="33"/>
  <c r="D32" i="33"/>
  <c r="C32" i="33"/>
  <c r="M31" i="33"/>
  <c r="L31" i="33"/>
  <c r="K31" i="33"/>
  <c r="J31" i="33"/>
  <c r="I31" i="33"/>
  <c r="H31" i="33"/>
  <c r="G31" i="33"/>
  <c r="F31" i="33"/>
  <c r="E31" i="33"/>
  <c r="D31" i="33"/>
  <c r="C31" i="33"/>
  <c r="B31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G36" i="33" s="1"/>
  <c r="M29" i="33"/>
  <c r="L29" i="33"/>
  <c r="K29" i="33"/>
  <c r="J29" i="33"/>
  <c r="I29" i="33"/>
  <c r="H29" i="33"/>
  <c r="G29" i="33"/>
  <c r="F29" i="33"/>
  <c r="E29" i="33"/>
  <c r="D29" i="33"/>
  <c r="C29" i="33"/>
  <c r="B29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C36" i="33" s="1"/>
  <c r="D1" i="33"/>
  <c r="C29" i="23"/>
  <c r="H51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M33" i="23"/>
  <c r="L33" i="23"/>
  <c r="K33" i="23"/>
  <c r="J33" i="23"/>
  <c r="I33" i="23"/>
  <c r="H33" i="23"/>
  <c r="G33" i="23"/>
  <c r="F33" i="23"/>
  <c r="E33" i="23"/>
  <c r="D33" i="23"/>
  <c r="C33" i="23"/>
  <c r="M32" i="23"/>
  <c r="L32" i="23"/>
  <c r="K32" i="23"/>
  <c r="J32" i="23"/>
  <c r="I32" i="23"/>
  <c r="H32" i="23"/>
  <c r="G32" i="23"/>
  <c r="F32" i="23"/>
  <c r="E32" i="23"/>
  <c r="D32" i="23"/>
  <c r="C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G36" i="23" s="1"/>
  <c r="M29" i="23"/>
  <c r="L29" i="23"/>
  <c r="K29" i="23"/>
  <c r="J29" i="23"/>
  <c r="I29" i="23"/>
  <c r="H29" i="23"/>
  <c r="G29" i="23"/>
  <c r="F29" i="23"/>
  <c r="E29" i="23"/>
  <c r="D29" i="23"/>
  <c r="B29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C36" i="23" s="1"/>
  <c r="D1" i="23"/>
  <c r="D1" i="11"/>
  <c r="D1" i="19"/>
  <c r="D1" i="8"/>
  <c r="D1" i="7"/>
  <c r="D1" i="1"/>
  <c r="B31" i="11"/>
  <c r="B30" i="11"/>
  <c r="B29" i="11"/>
  <c r="B28" i="11"/>
  <c r="H43" i="11"/>
  <c r="G25" i="11"/>
  <c r="C25" i="11"/>
  <c r="K35" i="11" s="1"/>
  <c r="H51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G36" i="19" s="1"/>
  <c r="M29" i="19"/>
  <c r="L29" i="19"/>
  <c r="K29" i="19"/>
  <c r="J29" i="19"/>
  <c r="I29" i="19"/>
  <c r="H29" i="19"/>
  <c r="G29" i="19"/>
  <c r="F29" i="19"/>
  <c r="E29" i="19"/>
  <c r="D29" i="19"/>
  <c r="C29" i="19"/>
  <c r="B29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C36" i="19" s="1"/>
  <c r="H51" i="8"/>
  <c r="M35" i="8"/>
  <c r="L35" i="8"/>
  <c r="K35" i="8"/>
  <c r="J35" i="8"/>
  <c r="I35" i="8"/>
  <c r="H35" i="8"/>
  <c r="G35" i="8"/>
  <c r="F35" i="8"/>
  <c r="E35" i="8"/>
  <c r="D35" i="8"/>
  <c r="C35" i="8"/>
  <c r="B35" i="8"/>
  <c r="M34" i="8"/>
  <c r="L34" i="8"/>
  <c r="K34" i="8"/>
  <c r="J34" i="8"/>
  <c r="I34" i="8"/>
  <c r="H34" i="8"/>
  <c r="G34" i="8"/>
  <c r="F34" i="8"/>
  <c r="E34" i="8"/>
  <c r="D34" i="8"/>
  <c r="C34" i="8"/>
  <c r="B34" i="8"/>
  <c r="M33" i="8"/>
  <c r="L33" i="8"/>
  <c r="K33" i="8"/>
  <c r="J33" i="8"/>
  <c r="I33" i="8"/>
  <c r="H33" i="8"/>
  <c r="G33" i="8"/>
  <c r="F33" i="8"/>
  <c r="E33" i="8"/>
  <c r="D33" i="8"/>
  <c r="C33" i="8"/>
  <c r="B33" i="8"/>
  <c r="M32" i="8"/>
  <c r="L32" i="8"/>
  <c r="K32" i="8"/>
  <c r="J32" i="8"/>
  <c r="I32" i="8"/>
  <c r="H32" i="8"/>
  <c r="G32" i="8"/>
  <c r="F32" i="8"/>
  <c r="E32" i="8"/>
  <c r="D32" i="8"/>
  <c r="C32" i="8"/>
  <c r="B32" i="8"/>
  <c r="M31" i="8"/>
  <c r="L31" i="8"/>
  <c r="K31" i="8"/>
  <c r="J31" i="8"/>
  <c r="I31" i="8"/>
  <c r="H31" i="8"/>
  <c r="G31" i="8"/>
  <c r="F31" i="8"/>
  <c r="E31" i="8"/>
  <c r="D31" i="8"/>
  <c r="C31" i="8"/>
  <c r="B31" i="8"/>
  <c r="M30" i="8"/>
  <c r="L30" i="8"/>
  <c r="K30" i="8"/>
  <c r="J30" i="8"/>
  <c r="I30" i="8"/>
  <c r="H30" i="8"/>
  <c r="G30" i="8"/>
  <c r="F30" i="8"/>
  <c r="E30" i="8"/>
  <c r="D30" i="8"/>
  <c r="C30" i="8"/>
  <c r="B30" i="8"/>
  <c r="G36" i="8" s="1"/>
  <c r="M29" i="8"/>
  <c r="L29" i="8"/>
  <c r="K29" i="8"/>
  <c r="J29" i="8"/>
  <c r="I29" i="8"/>
  <c r="H29" i="8"/>
  <c r="G29" i="8"/>
  <c r="F29" i="8"/>
  <c r="E29" i="8"/>
  <c r="D29" i="8"/>
  <c r="C29" i="8"/>
  <c r="B29" i="8"/>
  <c r="M28" i="8"/>
  <c r="L28" i="8"/>
  <c r="K28" i="8"/>
  <c r="J28" i="8"/>
  <c r="I28" i="8"/>
  <c r="H28" i="8"/>
  <c r="G28" i="8"/>
  <c r="F28" i="8"/>
  <c r="E28" i="8"/>
  <c r="D28" i="8"/>
  <c r="C28" i="8"/>
  <c r="B28" i="8"/>
  <c r="C36" i="8" s="1"/>
  <c r="B29" i="7"/>
  <c r="B28" i="7"/>
  <c r="B28" i="1"/>
  <c r="C36" i="1" s="1"/>
  <c r="C28" i="7"/>
  <c r="B33" i="7"/>
  <c r="B34" i="7"/>
  <c r="B35" i="7"/>
  <c r="B32" i="7"/>
  <c r="C29" i="7"/>
  <c r="D29" i="7"/>
  <c r="E29" i="7"/>
  <c r="F29" i="7"/>
  <c r="G29" i="7"/>
  <c r="H29" i="7"/>
  <c r="I29" i="7"/>
  <c r="J29" i="7"/>
  <c r="K29" i="7"/>
  <c r="L29" i="7"/>
  <c r="M29" i="7"/>
  <c r="C30" i="7"/>
  <c r="D30" i="7"/>
  <c r="E30" i="7"/>
  <c r="F30" i="7"/>
  <c r="G30" i="7"/>
  <c r="H30" i="7"/>
  <c r="I30" i="7"/>
  <c r="J30" i="7"/>
  <c r="K30" i="7"/>
  <c r="L30" i="7"/>
  <c r="M30" i="7"/>
  <c r="C31" i="7"/>
  <c r="D31" i="7"/>
  <c r="E31" i="7"/>
  <c r="F31" i="7"/>
  <c r="G31" i="7"/>
  <c r="H31" i="7"/>
  <c r="I31" i="7"/>
  <c r="J31" i="7"/>
  <c r="K31" i="7"/>
  <c r="L31" i="7"/>
  <c r="M31" i="7"/>
  <c r="C32" i="7"/>
  <c r="D32" i="7"/>
  <c r="E32" i="7"/>
  <c r="F32" i="7"/>
  <c r="G32" i="7"/>
  <c r="H32" i="7"/>
  <c r="I32" i="7"/>
  <c r="J32" i="7"/>
  <c r="K32" i="7"/>
  <c r="L32" i="7"/>
  <c r="M32" i="7"/>
  <c r="C33" i="7"/>
  <c r="D33" i="7"/>
  <c r="E33" i="7"/>
  <c r="F33" i="7"/>
  <c r="G33" i="7"/>
  <c r="H33" i="7"/>
  <c r="I33" i="7"/>
  <c r="J33" i="7"/>
  <c r="K33" i="7"/>
  <c r="L33" i="7"/>
  <c r="M33" i="7"/>
  <c r="C34" i="7"/>
  <c r="D34" i="7"/>
  <c r="E34" i="7"/>
  <c r="F34" i="7"/>
  <c r="G34" i="7"/>
  <c r="H34" i="7"/>
  <c r="I34" i="7"/>
  <c r="J34" i="7"/>
  <c r="K34" i="7"/>
  <c r="L34" i="7"/>
  <c r="M34" i="7"/>
  <c r="C35" i="7"/>
  <c r="D35" i="7"/>
  <c r="E35" i="7"/>
  <c r="F35" i="7"/>
  <c r="G35" i="7"/>
  <c r="H35" i="7"/>
  <c r="I35" i="7"/>
  <c r="J35" i="7"/>
  <c r="K35" i="7"/>
  <c r="L35" i="7"/>
  <c r="M35" i="7"/>
  <c r="D28" i="7"/>
  <c r="E28" i="7"/>
  <c r="F28" i="7"/>
  <c r="G28" i="7"/>
  <c r="H28" i="7"/>
  <c r="I28" i="7"/>
  <c r="J28" i="7"/>
  <c r="K28" i="7"/>
  <c r="L28" i="7"/>
  <c r="M28" i="7"/>
  <c r="B31" i="7"/>
  <c r="B30" i="7"/>
  <c r="G36" i="7" s="1"/>
  <c r="C36" i="7"/>
  <c r="B31" i="1"/>
  <c r="B30" i="1"/>
  <c r="B29" i="1"/>
  <c r="C28" i="1"/>
  <c r="B35" i="1"/>
  <c r="B34" i="1"/>
  <c r="C29" i="1"/>
  <c r="D29" i="1"/>
  <c r="E29" i="1"/>
  <c r="F29" i="1"/>
  <c r="G29" i="1"/>
  <c r="H29" i="1"/>
  <c r="I29" i="1"/>
  <c r="J29" i="1"/>
  <c r="K29" i="1"/>
  <c r="L29" i="1"/>
  <c r="M29" i="1"/>
  <c r="C30" i="1"/>
  <c r="D30" i="1"/>
  <c r="E30" i="1"/>
  <c r="F30" i="1"/>
  <c r="G30" i="1"/>
  <c r="H30" i="1"/>
  <c r="I30" i="1"/>
  <c r="J30" i="1"/>
  <c r="K30" i="1"/>
  <c r="L30" i="1"/>
  <c r="M30" i="1"/>
  <c r="C31" i="1"/>
  <c r="D31" i="1"/>
  <c r="E31" i="1"/>
  <c r="F31" i="1"/>
  <c r="G31" i="1"/>
  <c r="H31" i="1"/>
  <c r="I31" i="1"/>
  <c r="J31" i="1"/>
  <c r="K31" i="1"/>
  <c r="L31" i="1"/>
  <c r="M31" i="1"/>
  <c r="C32" i="1"/>
  <c r="D32" i="1"/>
  <c r="E32" i="1"/>
  <c r="F32" i="1"/>
  <c r="G32" i="1"/>
  <c r="H32" i="1"/>
  <c r="I32" i="1"/>
  <c r="J32" i="1"/>
  <c r="K32" i="1"/>
  <c r="L32" i="1"/>
  <c r="M32" i="1"/>
  <c r="C33" i="1"/>
  <c r="D33" i="1"/>
  <c r="E33" i="1"/>
  <c r="F33" i="1"/>
  <c r="G33" i="1"/>
  <c r="H33" i="1"/>
  <c r="I33" i="1"/>
  <c r="J33" i="1"/>
  <c r="K33" i="1"/>
  <c r="L33" i="1"/>
  <c r="M33" i="1"/>
  <c r="C34" i="1"/>
  <c r="D34" i="1"/>
  <c r="E34" i="1"/>
  <c r="F34" i="1"/>
  <c r="G34" i="1"/>
  <c r="H34" i="1"/>
  <c r="I34" i="1"/>
  <c r="J34" i="1"/>
  <c r="K34" i="1"/>
  <c r="L34" i="1"/>
  <c r="M34" i="1"/>
  <c r="C35" i="1"/>
  <c r="D35" i="1"/>
  <c r="E35" i="1"/>
  <c r="F35" i="1"/>
  <c r="G35" i="1"/>
  <c r="H35" i="1"/>
  <c r="I35" i="1"/>
  <c r="J35" i="1"/>
  <c r="K35" i="1"/>
  <c r="L35" i="1"/>
  <c r="M35" i="1"/>
  <c r="D28" i="1"/>
  <c r="E28" i="1"/>
  <c r="F28" i="1"/>
  <c r="G28" i="1"/>
  <c r="H28" i="1"/>
  <c r="I28" i="1"/>
  <c r="J28" i="1"/>
  <c r="K28" i="1"/>
  <c r="L28" i="1"/>
  <c r="M28" i="1"/>
  <c r="H51" i="7"/>
  <c r="H51" i="1"/>
  <c r="F46" i="33" l="1"/>
  <c r="F45" i="33"/>
  <c r="F44" i="33"/>
  <c r="E43" i="33"/>
  <c r="D42" i="33"/>
  <c r="C41" i="33"/>
  <c r="M39" i="33"/>
  <c r="D45" i="33"/>
  <c r="C43" i="33"/>
  <c r="L40" i="33"/>
  <c r="J45" i="33"/>
  <c r="F40" i="33"/>
  <c r="E40" i="33"/>
  <c r="H45" i="33"/>
  <c r="E46" i="33"/>
  <c r="E45" i="33"/>
  <c r="E44" i="33"/>
  <c r="D43" i="33"/>
  <c r="C42" i="33"/>
  <c r="M40" i="33"/>
  <c r="L39" i="33"/>
  <c r="D44" i="33"/>
  <c r="I43" i="33"/>
  <c r="G42" i="33"/>
  <c r="G43" i="33"/>
  <c r="I45" i="33"/>
  <c r="C46" i="33"/>
  <c r="C45" i="33"/>
  <c r="C44" i="33"/>
  <c r="M42" i="33"/>
  <c r="L41" i="33"/>
  <c r="K40" i="33"/>
  <c r="J39" i="33"/>
  <c r="B46" i="33"/>
  <c r="B45" i="33"/>
  <c r="M43" i="33"/>
  <c r="L42" i="33"/>
  <c r="K41" i="33"/>
  <c r="J40" i="33"/>
  <c r="I39" i="33"/>
  <c r="H42" i="33"/>
  <c r="D40" i="33"/>
  <c r="I46" i="33"/>
  <c r="C39" i="33"/>
  <c r="M46" i="33"/>
  <c r="M45" i="33"/>
  <c r="M44" i="33"/>
  <c r="L43" i="33"/>
  <c r="K42" i="33"/>
  <c r="J41" i="33"/>
  <c r="I40" i="33"/>
  <c r="H39" i="33"/>
  <c r="K46" i="33"/>
  <c r="K45" i="33"/>
  <c r="K44" i="33"/>
  <c r="J43" i="33"/>
  <c r="I42" i="33"/>
  <c r="G40" i="33"/>
  <c r="F39" i="33"/>
  <c r="J46" i="33"/>
  <c r="E39" i="33"/>
  <c r="D39" i="33"/>
  <c r="H46" i="33"/>
  <c r="L46" i="33"/>
  <c r="L45" i="33"/>
  <c r="L44" i="33"/>
  <c r="K43" i="33"/>
  <c r="J42" i="33"/>
  <c r="I41" i="33"/>
  <c r="H40" i="33"/>
  <c r="G39" i="33"/>
  <c r="H41" i="33"/>
  <c r="G41" i="33"/>
  <c r="H43" i="33"/>
  <c r="F42" i="33"/>
  <c r="I44" i="33"/>
  <c r="E41" i="33"/>
  <c r="G46" i="33"/>
  <c r="G45" i="33"/>
  <c r="G44" i="33"/>
  <c r="F43" i="33"/>
  <c r="E42" i="33"/>
  <c r="D41" i="33"/>
  <c r="C40" i="33"/>
  <c r="D46" i="33"/>
  <c r="M41" i="33"/>
  <c r="K39" i="33"/>
  <c r="J44" i="33"/>
  <c r="F41" i="33"/>
  <c r="H44" i="33"/>
  <c r="C28" i="11"/>
  <c r="D39" i="7"/>
  <c r="D39" i="8"/>
  <c r="C39" i="19"/>
  <c r="K46" i="23"/>
  <c r="G46" i="23"/>
  <c r="C46" i="23"/>
  <c r="K45" i="23"/>
  <c r="G45" i="23"/>
  <c r="C45" i="23"/>
  <c r="K44" i="23"/>
  <c r="G44" i="23"/>
  <c r="C44" i="23"/>
  <c r="J43" i="23"/>
  <c r="F43" i="23"/>
  <c r="M42" i="23"/>
  <c r="I42" i="23"/>
  <c r="E42" i="23"/>
  <c r="L41" i="23"/>
  <c r="H41" i="23"/>
  <c r="D41" i="23"/>
  <c r="K40" i="23"/>
  <c r="G40" i="23"/>
  <c r="C40" i="23"/>
  <c r="J39" i="23"/>
  <c r="F39" i="23"/>
  <c r="L46" i="23"/>
  <c r="H46" i="23"/>
  <c r="D46" i="23"/>
  <c r="L45" i="23"/>
  <c r="H45" i="23"/>
  <c r="D45" i="23"/>
  <c r="L44" i="23"/>
  <c r="H44" i="23"/>
  <c r="D44" i="23"/>
  <c r="K43" i="23"/>
  <c r="G43" i="23"/>
  <c r="C43" i="23"/>
  <c r="J42" i="23"/>
  <c r="F42" i="23"/>
  <c r="M41" i="23"/>
  <c r="I41" i="23"/>
  <c r="E41" i="23"/>
  <c r="L40" i="23"/>
  <c r="H40" i="23"/>
  <c r="D40" i="23"/>
  <c r="K39" i="23"/>
  <c r="G39" i="23"/>
  <c r="C39" i="23"/>
  <c r="M46" i="23"/>
  <c r="I46" i="23"/>
  <c r="E46" i="23"/>
  <c r="M45" i="23"/>
  <c r="I45" i="23"/>
  <c r="E45" i="23"/>
  <c r="M44" i="23"/>
  <c r="I44" i="23"/>
  <c r="E44" i="23"/>
  <c r="L43" i="23"/>
  <c r="H43" i="23"/>
  <c r="D43" i="23"/>
  <c r="K42" i="23"/>
  <c r="G42" i="23"/>
  <c r="C42" i="23"/>
  <c r="J41" i="23"/>
  <c r="F41" i="23"/>
  <c r="M40" i="23"/>
  <c r="I40" i="23"/>
  <c r="E40" i="23"/>
  <c r="L39" i="23"/>
  <c r="H39" i="23"/>
  <c r="D39" i="23"/>
  <c r="J46" i="23"/>
  <c r="F46" i="23"/>
  <c r="B46" i="23"/>
  <c r="J45" i="23"/>
  <c r="F45" i="23"/>
  <c r="B45" i="23"/>
  <c r="J44" i="23"/>
  <c r="F44" i="23"/>
  <c r="M43" i="23"/>
  <c r="I43" i="23"/>
  <c r="E43" i="23"/>
  <c r="L42" i="23"/>
  <c r="H42" i="23"/>
  <c r="D42" i="23"/>
  <c r="K41" i="23"/>
  <c r="G41" i="23"/>
  <c r="C41" i="23"/>
  <c r="J40" i="23"/>
  <c r="F40" i="23"/>
  <c r="M39" i="23"/>
  <c r="I39" i="23"/>
  <c r="E39" i="23"/>
  <c r="E40" i="8"/>
  <c r="C39" i="7"/>
  <c r="J28" i="11"/>
  <c r="J30" i="11"/>
  <c r="F32" i="11"/>
  <c r="J33" i="11"/>
  <c r="B35" i="11"/>
  <c r="D28" i="11"/>
  <c r="F28" i="11"/>
  <c r="F30" i="11"/>
  <c r="B32" i="11"/>
  <c r="F33" i="11"/>
  <c r="J34" i="11"/>
  <c r="J29" i="11"/>
  <c r="J31" i="11"/>
  <c r="B33" i="11"/>
  <c r="F34" i="11"/>
  <c r="J35" i="11"/>
  <c r="F29" i="11"/>
  <c r="F31" i="11"/>
  <c r="J32" i="11"/>
  <c r="B34" i="11"/>
  <c r="F35" i="11"/>
  <c r="E28" i="11"/>
  <c r="I28" i="11"/>
  <c r="M28" i="11"/>
  <c r="E29" i="11"/>
  <c r="I29" i="11"/>
  <c r="M29" i="11"/>
  <c r="E30" i="11"/>
  <c r="I30" i="11"/>
  <c r="M30" i="11"/>
  <c r="E31" i="11"/>
  <c r="I31" i="11"/>
  <c r="M31" i="11"/>
  <c r="E32" i="11"/>
  <c r="I32" i="11"/>
  <c r="M32" i="11"/>
  <c r="E33" i="11"/>
  <c r="I33" i="11"/>
  <c r="M33" i="11"/>
  <c r="E34" i="11"/>
  <c r="I34" i="11"/>
  <c r="M34" i="11"/>
  <c r="E35" i="11"/>
  <c r="I35" i="11"/>
  <c r="M35" i="11"/>
  <c r="H28" i="11"/>
  <c r="L28" i="11"/>
  <c r="D29" i="11"/>
  <c r="H29" i="11"/>
  <c r="L29" i="11"/>
  <c r="D30" i="11"/>
  <c r="H30" i="11"/>
  <c r="L30" i="11"/>
  <c r="D31" i="11"/>
  <c r="H31" i="11"/>
  <c r="L31" i="11"/>
  <c r="D32" i="11"/>
  <c r="H32" i="11"/>
  <c r="L32" i="11"/>
  <c r="D33" i="11"/>
  <c r="H33" i="11"/>
  <c r="L33" i="11"/>
  <c r="D34" i="11"/>
  <c r="H34" i="11"/>
  <c r="L34" i="11"/>
  <c r="D35" i="11"/>
  <c r="H35" i="11"/>
  <c r="L35" i="11"/>
  <c r="G28" i="11"/>
  <c r="K28" i="11"/>
  <c r="C29" i="11"/>
  <c r="G29" i="11"/>
  <c r="K29" i="11"/>
  <c r="C30" i="11"/>
  <c r="G30" i="11"/>
  <c r="K30" i="11"/>
  <c r="C31" i="11"/>
  <c r="G31" i="11"/>
  <c r="K31" i="11"/>
  <c r="C32" i="11"/>
  <c r="G32" i="11"/>
  <c r="K32" i="11"/>
  <c r="C33" i="11"/>
  <c r="G33" i="11"/>
  <c r="K33" i="11"/>
  <c r="C34" i="11"/>
  <c r="G34" i="11"/>
  <c r="K34" i="11"/>
  <c r="C35" i="11"/>
  <c r="G35" i="11"/>
  <c r="K46" i="19"/>
  <c r="G46" i="19"/>
  <c r="C46" i="19"/>
  <c r="K45" i="19"/>
  <c r="G45" i="19"/>
  <c r="C45" i="19"/>
  <c r="K44" i="19"/>
  <c r="G44" i="19"/>
  <c r="C44" i="19"/>
  <c r="K43" i="19"/>
  <c r="G43" i="19"/>
  <c r="C43" i="19"/>
  <c r="K42" i="19"/>
  <c r="G42" i="19"/>
  <c r="C42" i="19"/>
  <c r="J41" i="19"/>
  <c r="F41" i="19"/>
  <c r="M40" i="19"/>
  <c r="I40" i="19"/>
  <c r="E40" i="19"/>
  <c r="L39" i="19"/>
  <c r="H39" i="19"/>
  <c r="D39" i="19"/>
  <c r="L46" i="19"/>
  <c r="H46" i="19"/>
  <c r="D46" i="19"/>
  <c r="L45" i="19"/>
  <c r="H45" i="19"/>
  <c r="D45" i="19"/>
  <c r="L44" i="19"/>
  <c r="H44" i="19"/>
  <c r="D44" i="19"/>
  <c r="L43" i="19"/>
  <c r="H43" i="19"/>
  <c r="D43" i="19"/>
  <c r="L42" i="19"/>
  <c r="H42" i="19"/>
  <c r="D42" i="19"/>
  <c r="K41" i="19"/>
  <c r="G41" i="19"/>
  <c r="C41" i="19"/>
  <c r="J40" i="19"/>
  <c r="F40" i="19"/>
  <c r="M39" i="19"/>
  <c r="I39" i="19"/>
  <c r="E39" i="19"/>
  <c r="M46" i="19"/>
  <c r="I46" i="19"/>
  <c r="E46" i="19"/>
  <c r="M45" i="19"/>
  <c r="I45" i="19"/>
  <c r="E45" i="19"/>
  <c r="M44" i="19"/>
  <c r="I44" i="19"/>
  <c r="E44" i="19"/>
  <c r="M43" i="19"/>
  <c r="I43" i="19"/>
  <c r="E43" i="19"/>
  <c r="M42" i="19"/>
  <c r="I42" i="19"/>
  <c r="E42" i="19"/>
  <c r="L41" i="19"/>
  <c r="H41" i="19"/>
  <c r="D41" i="19"/>
  <c r="K40" i="19"/>
  <c r="G40" i="19"/>
  <c r="C40" i="19"/>
  <c r="J39" i="19"/>
  <c r="F39" i="19"/>
  <c r="J46" i="19"/>
  <c r="F46" i="19"/>
  <c r="B46" i="19"/>
  <c r="J45" i="19"/>
  <c r="F45" i="19"/>
  <c r="B45" i="19"/>
  <c r="J44" i="19"/>
  <c r="F44" i="19"/>
  <c r="B44" i="19"/>
  <c r="J43" i="19"/>
  <c r="F43" i="19"/>
  <c r="B43" i="19"/>
  <c r="J42" i="19"/>
  <c r="F42" i="19"/>
  <c r="M41" i="19"/>
  <c r="I41" i="19"/>
  <c r="E41" i="19"/>
  <c r="L40" i="19"/>
  <c r="H40" i="19"/>
  <c r="D40" i="19"/>
  <c r="K39" i="19"/>
  <c r="G39" i="19"/>
  <c r="K46" i="8"/>
  <c r="G46" i="8"/>
  <c r="C46" i="8"/>
  <c r="K45" i="8"/>
  <c r="G45" i="8"/>
  <c r="C45" i="8"/>
  <c r="K44" i="8"/>
  <c r="G44" i="8"/>
  <c r="C44" i="8"/>
  <c r="K43" i="8"/>
  <c r="G43" i="8"/>
  <c r="C43" i="8"/>
  <c r="K42" i="8"/>
  <c r="G42" i="8"/>
  <c r="C42" i="8"/>
  <c r="J41" i="8"/>
  <c r="F41" i="8"/>
  <c r="M40" i="8"/>
  <c r="I40" i="8"/>
  <c r="L39" i="8"/>
  <c r="H39" i="8"/>
  <c r="L46" i="8"/>
  <c r="H46" i="8"/>
  <c r="D46" i="8"/>
  <c r="L45" i="8"/>
  <c r="H45" i="8"/>
  <c r="D45" i="8"/>
  <c r="L44" i="8"/>
  <c r="H44" i="8"/>
  <c r="D44" i="8"/>
  <c r="L43" i="8"/>
  <c r="H43" i="8"/>
  <c r="D43" i="8"/>
  <c r="L42" i="8"/>
  <c r="H42" i="8"/>
  <c r="D42" i="8"/>
  <c r="K41" i="8"/>
  <c r="G41" i="8"/>
  <c r="C41" i="8"/>
  <c r="J40" i="8"/>
  <c r="F40" i="8"/>
  <c r="M39" i="8"/>
  <c r="I39" i="8"/>
  <c r="E39" i="8"/>
  <c r="M46" i="8"/>
  <c r="I46" i="8"/>
  <c r="E46" i="8"/>
  <c r="M45" i="8"/>
  <c r="I45" i="8"/>
  <c r="E45" i="8"/>
  <c r="M44" i="8"/>
  <c r="I44" i="8"/>
  <c r="E44" i="8"/>
  <c r="M43" i="8"/>
  <c r="I43" i="8"/>
  <c r="E43" i="8"/>
  <c r="M42" i="8"/>
  <c r="I42" i="8"/>
  <c r="E42" i="8"/>
  <c r="L41" i="8"/>
  <c r="H41" i="8"/>
  <c r="D41" i="8"/>
  <c r="K40" i="8"/>
  <c r="G40" i="8"/>
  <c r="C40" i="8"/>
  <c r="J39" i="8"/>
  <c r="F39" i="8"/>
  <c r="J46" i="8"/>
  <c r="F46" i="8"/>
  <c r="B46" i="8"/>
  <c r="J45" i="8"/>
  <c r="F45" i="8"/>
  <c r="B45" i="8"/>
  <c r="J44" i="8"/>
  <c r="F44" i="8"/>
  <c r="B44" i="8"/>
  <c r="J43" i="8"/>
  <c r="F43" i="8"/>
  <c r="B43" i="8"/>
  <c r="J42" i="8"/>
  <c r="F42" i="8"/>
  <c r="M41" i="8"/>
  <c r="I41" i="8"/>
  <c r="E41" i="8"/>
  <c r="L40" i="8"/>
  <c r="H40" i="8"/>
  <c r="D40" i="8"/>
  <c r="K39" i="8"/>
  <c r="G39" i="8"/>
  <c r="C39" i="8"/>
  <c r="B43" i="7"/>
  <c r="F40" i="7"/>
  <c r="J40" i="7"/>
  <c r="C41" i="7"/>
  <c r="G41" i="7"/>
  <c r="K41" i="7"/>
  <c r="D42" i="7"/>
  <c r="H42" i="7"/>
  <c r="L42" i="7"/>
  <c r="E43" i="7"/>
  <c r="I43" i="7"/>
  <c r="M43" i="7"/>
  <c r="F44" i="7"/>
  <c r="J44" i="7"/>
  <c r="C45" i="7"/>
  <c r="G45" i="7"/>
  <c r="K45" i="7"/>
  <c r="D46" i="7"/>
  <c r="H46" i="7"/>
  <c r="L46" i="7"/>
  <c r="F39" i="7"/>
  <c r="J39" i="7"/>
  <c r="B46" i="7"/>
  <c r="E40" i="7"/>
  <c r="I40" i="7"/>
  <c r="M40" i="7"/>
  <c r="F41" i="7"/>
  <c r="J41" i="7"/>
  <c r="C42" i="7"/>
  <c r="G42" i="7"/>
  <c r="K42" i="7"/>
  <c r="D43" i="7"/>
  <c r="H43" i="7"/>
  <c r="L43" i="7"/>
  <c r="E44" i="7"/>
  <c r="I44" i="7"/>
  <c r="M44" i="7"/>
  <c r="F45" i="7"/>
  <c r="J45" i="7"/>
  <c r="C46" i="7"/>
  <c r="G46" i="7"/>
  <c r="K46" i="7"/>
  <c r="E39" i="7"/>
  <c r="C48" i="7" s="1"/>
  <c r="I39" i="7"/>
  <c r="M39" i="7"/>
  <c r="B45" i="7"/>
  <c r="D40" i="7"/>
  <c r="H40" i="7"/>
  <c r="L40" i="7"/>
  <c r="E41" i="7"/>
  <c r="I41" i="7"/>
  <c r="M41" i="7"/>
  <c r="F42" i="7"/>
  <c r="J42" i="7"/>
  <c r="C43" i="7"/>
  <c r="G43" i="7"/>
  <c r="K43" i="7"/>
  <c r="D44" i="7"/>
  <c r="H44" i="7"/>
  <c r="L44" i="7"/>
  <c r="E45" i="7"/>
  <c r="I45" i="7"/>
  <c r="M45" i="7"/>
  <c r="F46" i="7"/>
  <c r="J46" i="7"/>
  <c r="H39" i="7"/>
  <c r="L39" i="7"/>
  <c r="B44" i="7"/>
  <c r="C40" i="7"/>
  <c r="G40" i="7"/>
  <c r="K40" i="7"/>
  <c r="D41" i="7"/>
  <c r="H41" i="7"/>
  <c r="L41" i="7"/>
  <c r="E42" i="7"/>
  <c r="I42" i="7"/>
  <c r="M42" i="7"/>
  <c r="F43" i="7"/>
  <c r="J43" i="7"/>
  <c r="C44" i="7"/>
  <c r="G44" i="7"/>
  <c r="K44" i="7"/>
  <c r="D45" i="7"/>
  <c r="H45" i="7"/>
  <c r="L45" i="7"/>
  <c r="E46" i="7"/>
  <c r="I46" i="7"/>
  <c r="M46" i="7"/>
  <c r="G39" i="7"/>
  <c r="K39" i="7"/>
  <c r="G36" i="1"/>
  <c r="C49" i="33" l="1"/>
  <c r="C48" i="33"/>
  <c r="E48" i="33" s="1"/>
  <c r="C39" i="11"/>
  <c r="C49" i="7"/>
  <c r="C38" i="11"/>
  <c r="E38" i="11" s="1"/>
  <c r="C49" i="23"/>
  <c r="C48" i="23"/>
  <c r="E39" i="11"/>
  <c r="C49" i="19"/>
  <c r="C48" i="19"/>
  <c r="E48" i="19" s="1"/>
  <c r="C49" i="8"/>
  <c r="C48" i="8"/>
  <c r="E48" i="8" s="1"/>
  <c r="E49" i="7"/>
  <c r="D40" i="1"/>
  <c r="H40" i="1"/>
  <c r="L40" i="1"/>
  <c r="E41" i="1"/>
  <c r="I41" i="1"/>
  <c r="M41" i="1"/>
  <c r="F42" i="1"/>
  <c r="J42" i="1"/>
  <c r="C43" i="1"/>
  <c r="G43" i="1"/>
  <c r="K43" i="1"/>
  <c r="D44" i="1"/>
  <c r="H44" i="1"/>
  <c r="L44" i="1"/>
  <c r="E45" i="1"/>
  <c r="I45" i="1"/>
  <c r="M45" i="1"/>
  <c r="F46" i="1"/>
  <c r="J46" i="1"/>
  <c r="D39" i="1"/>
  <c r="H39" i="1"/>
  <c r="L39" i="1"/>
  <c r="C40" i="1"/>
  <c r="G40" i="1"/>
  <c r="K40" i="1"/>
  <c r="D41" i="1"/>
  <c r="H41" i="1"/>
  <c r="L41" i="1"/>
  <c r="E42" i="1"/>
  <c r="I42" i="1"/>
  <c r="M42" i="1"/>
  <c r="F43" i="1"/>
  <c r="J43" i="1"/>
  <c r="C44" i="1"/>
  <c r="G44" i="1"/>
  <c r="K44" i="1"/>
  <c r="D45" i="1"/>
  <c r="H45" i="1"/>
  <c r="L45" i="1"/>
  <c r="E46" i="1"/>
  <c r="I46" i="1"/>
  <c r="M46" i="1"/>
  <c r="G39" i="1"/>
  <c r="K39" i="1"/>
  <c r="B45" i="1"/>
  <c r="F40" i="1"/>
  <c r="J40" i="1"/>
  <c r="C41" i="1"/>
  <c r="G41" i="1"/>
  <c r="K41" i="1"/>
  <c r="D42" i="1"/>
  <c r="H42" i="1"/>
  <c r="L42" i="1"/>
  <c r="E43" i="1"/>
  <c r="I43" i="1"/>
  <c r="M43" i="1"/>
  <c r="F44" i="1"/>
  <c r="J44" i="1"/>
  <c r="C45" i="1"/>
  <c r="G45" i="1"/>
  <c r="K45" i="1"/>
  <c r="D46" i="1"/>
  <c r="H46" i="1"/>
  <c r="L46" i="1"/>
  <c r="F39" i="1"/>
  <c r="J39" i="1"/>
  <c r="C39" i="1"/>
  <c r="C49" i="1" s="1"/>
  <c r="B46" i="1"/>
  <c r="E40" i="1"/>
  <c r="I40" i="1"/>
  <c r="M40" i="1"/>
  <c r="F41" i="1"/>
  <c r="J41" i="1"/>
  <c r="C42" i="1"/>
  <c r="G42" i="1"/>
  <c r="K42" i="1"/>
  <c r="D43" i="1"/>
  <c r="H43" i="1"/>
  <c r="L43" i="1"/>
  <c r="E44" i="1"/>
  <c r="I44" i="1"/>
  <c r="M44" i="1"/>
  <c r="F45" i="1"/>
  <c r="J45" i="1"/>
  <c r="C46" i="1"/>
  <c r="G46" i="1"/>
  <c r="K46" i="1"/>
  <c r="E39" i="1"/>
  <c r="I39" i="1"/>
  <c r="M39" i="1"/>
  <c r="E48" i="7"/>
  <c r="C48" i="1"/>
  <c r="E49" i="33" l="1"/>
  <c r="E48" i="23"/>
  <c r="E49" i="8"/>
  <c r="E49" i="23"/>
  <c r="E49" i="19"/>
  <c r="E48" i="1"/>
  <c r="E49" i="1"/>
</calcChain>
</file>

<file path=xl/sharedStrings.xml><?xml version="1.0" encoding="utf-8"?>
<sst xmlns="http://schemas.openxmlformats.org/spreadsheetml/2006/main" count="626" uniqueCount="86">
  <si>
    <t>检测OD值</t>
    <phoneticPr fontId="1" type="noConversion"/>
  </si>
  <si>
    <t>A</t>
    <phoneticPr fontId="1" type="noConversion"/>
  </si>
  <si>
    <t>B</t>
    <phoneticPr fontId="1" type="noConversion"/>
  </si>
  <si>
    <t>稀释液（Cm）</t>
    <phoneticPr fontId="1" type="noConversion"/>
  </si>
  <si>
    <t>C</t>
    <phoneticPr fontId="1" type="noConversion"/>
  </si>
  <si>
    <t>其它孔为样本孔</t>
    <phoneticPr fontId="1" type="noConversion"/>
  </si>
  <si>
    <t>D</t>
    <phoneticPr fontId="1" type="noConversion"/>
  </si>
  <si>
    <r>
      <t>请将所得数据</t>
    </r>
    <r>
      <rPr>
        <sz val="11"/>
        <color rgb="FFFF0000"/>
        <rFont val="宋体"/>
        <family val="3"/>
        <charset val="134"/>
        <scheme val="minor"/>
      </rPr>
      <t>选择数值格式粘贴</t>
    </r>
    <r>
      <rPr>
        <sz val="11"/>
        <color theme="1"/>
        <rFont val="宋体"/>
        <family val="2"/>
        <charset val="134"/>
        <scheme val="minor"/>
      </rPr>
      <t>于“数据输入”处相应表格内</t>
    </r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</si>
  <si>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</si>
  <si>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</si>
  <si>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</si>
  <si>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G</t>
    <phoneticPr fontId="1" type="noConversion"/>
  </si>
  <si>
    <t>H</t>
    <phoneticPr fontId="1" type="noConversion"/>
  </si>
  <si>
    <t>结果判定</t>
    <phoneticPr fontId="1" type="noConversion"/>
  </si>
  <si>
    <t>阴阳判定</t>
    <phoneticPr fontId="1" type="noConversion"/>
  </si>
  <si>
    <t>NC</t>
    <phoneticPr fontId="1" type="noConversion"/>
  </si>
  <si>
    <t>PC</t>
    <phoneticPr fontId="1" type="noConversion"/>
  </si>
  <si>
    <t>Cm</t>
    <phoneticPr fontId="1" type="noConversion"/>
  </si>
  <si>
    <t>编    号</t>
    <phoneticPr fontId="1" type="noConversion"/>
  </si>
  <si>
    <t>检测单位</t>
    <phoneticPr fontId="1" type="noConversion"/>
  </si>
  <si>
    <t>检测项目</t>
    <phoneticPr fontId="1" type="noConversion"/>
  </si>
  <si>
    <t>检 测 人</t>
    <phoneticPr fontId="1" type="noConversion"/>
  </si>
  <si>
    <t>青岛立见诊断技术发展中心</t>
    <phoneticPr fontId="1" type="noConversion"/>
  </si>
  <si>
    <t xml:space="preserve">       </t>
    <phoneticPr fontId="1" type="noConversion"/>
  </si>
  <si>
    <t>Note:</t>
    <phoneticPr fontId="1" type="noConversion"/>
  </si>
  <si>
    <t>1.</t>
    <phoneticPr fontId="1" type="noConversion"/>
  </si>
  <si>
    <t>2.</t>
  </si>
  <si>
    <t>3.</t>
  </si>
  <si>
    <t>4.</t>
  </si>
  <si>
    <t>5.</t>
  </si>
  <si>
    <t>阳性对照</t>
    <phoneticPr fontId="1" type="noConversion"/>
  </si>
  <si>
    <t>阴性对照</t>
    <phoneticPr fontId="1" type="noConversion"/>
  </si>
  <si>
    <t>1.</t>
    <phoneticPr fontId="1" type="noConversion"/>
  </si>
  <si>
    <t>1.</t>
    <phoneticPr fontId="1" type="noConversion"/>
  </si>
  <si>
    <r>
      <t>若阴、阳性对照</t>
    </r>
    <r>
      <rPr>
        <sz val="11"/>
        <color rgb="FFFF0000"/>
        <rFont val="宋体"/>
        <family val="3"/>
        <charset val="134"/>
        <scheme val="minor"/>
      </rPr>
      <t>试验结果无效</t>
    </r>
    <r>
      <rPr>
        <sz val="11"/>
        <color theme="1"/>
        <rFont val="宋体"/>
        <family val="2"/>
        <charset val="134"/>
        <scheme val="minor"/>
      </rPr>
      <t>，需重新进行试验</t>
    </r>
    <phoneticPr fontId="1" type="noConversion"/>
  </si>
  <si>
    <t>P代表阳性
N代表阴性</t>
    <phoneticPr fontId="1" type="noConversion"/>
  </si>
  <si>
    <t>阴性对照</t>
    <phoneticPr fontId="1" type="noConversion"/>
  </si>
  <si>
    <t>阳性总数:</t>
    <phoneticPr fontId="1" type="noConversion"/>
  </si>
  <si>
    <t>阴性总数:</t>
    <phoneticPr fontId="1" type="noConversion"/>
  </si>
  <si>
    <t>阳性率:</t>
    <phoneticPr fontId="1" type="noConversion"/>
  </si>
  <si>
    <t>阴性率:</t>
    <phoneticPr fontId="1" type="noConversion"/>
  </si>
  <si>
    <r>
      <t>试剂盒批号</t>
    </r>
    <r>
      <rPr>
        <sz val="12"/>
        <rFont val="Times New Roman"/>
        <family val="1"/>
      </rPr>
      <t>:</t>
    </r>
  </si>
  <si>
    <r>
      <t>试剂盒生产日期</t>
    </r>
    <r>
      <rPr>
        <sz val="12"/>
        <rFont val="Times New Roman"/>
        <family val="1"/>
      </rPr>
      <t>:</t>
    </r>
  </si>
  <si>
    <r>
      <t>试剂盒有效期</t>
    </r>
    <r>
      <rPr>
        <sz val="12"/>
        <rFont val="Times New Roman"/>
        <family val="1"/>
      </rPr>
      <t>:</t>
    </r>
  </si>
  <si>
    <t>编    号:</t>
    <phoneticPr fontId="1" type="noConversion"/>
  </si>
  <si>
    <t>检测单位:</t>
    <phoneticPr fontId="1" type="noConversion"/>
  </si>
  <si>
    <t>检测项目:</t>
    <phoneticPr fontId="1" type="noConversion"/>
  </si>
  <si>
    <t>检 测 人：</t>
    <phoneticPr fontId="1" type="noConversion"/>
  </si>
  <si>
    <t>检测时间：</t>
    <phoneticPr fontId="1" type="noConversion"/>
  </si>
  <si>
    <t>产品名称</t>
  </si>
  <si>
    <t>阴性对照(NC)</t>
    <phoneticPr fontId="1" type="noConversion"/>
  </si>
  <si>
    <t>阳性对照(PC)</t>
    <phoneticPr fontId="1" type="noConversion"/>
  </si>
  <si>
    <t>样品分布</t>
    <phoneticPr fontId="1" type="noConversion"/>
  </si>
  <si>
    <t>2.</t>
    <phoneticPr fontId="1" type="noConversion"/>
  </si>
  <si>
    <t>Qingdao Regen Diagnoostics Development Center</t>
    <phoneticPr fontId="1" type="noConversion"/>
  </si>
  <si>
    <t>3.</t>
    <phoneticPr fontId="1" type="noConversion"/>
  </si>
  <si>
    <t>4.</t>
    <phoneticPr fontId="1" type="noConversion"/>
  </si>
  <si>
    <t>根据需要将待检样品编号或名称，填入“样品分布”栏，将酶标仪的测得的OD值以数值格式粘贴入“检测OD值”栏</t>
    <phoneticPr fontId="12" type="noConversion"/>
  </si>
  <si>
    <t>step2.</t>
    <phoneticPr fontId="12" type="noConversion"/>
  </si>
  <si>
    <t>选定需计算的数据，复制操作后，再选定“检测OD值”栏中相应的位置，之后右键单击即出现“选择性粘贴”，单击进入菜单选择“数值”项，单击确定即可</t>
    <phoneticPr fontId="12" type="noConversion"/>
  </si>
  <si>
    <t>小反刍兽疫阻断ELISA抗体检测试剂盒数据统计表格</t>
    <phoneticPr fontId="1" type="noConversion"/>
  </si>
  <si>
    <t>使用单位名称：</t>
    <phoneticPr fontId="12" type="noConversion"/>
  </si>
  <si>
    <t>口蹄疫病毒O型竞争ELISA抗体检测试剂盒数据统计表格</t>
    <phoneticPr fontId="1" type="noConversion"/>
  </si>
  <si>
    <t>口蹄疫病毒A型竞争ELISA抗体检测试剂盒数据统计表格</t>
    <phoneticPr fontId="1" type="noConversion"/>
  </si>
  <si>
    <t>布氏菌竞争ELISA抗体检测试剂盒数据统计表格</t>
    <phoneticPr fontId="1" type="noConversion"/>
  </si>
  <si>
    <t>布氏菌间接ELISA抗体检测试剂盒数据统计表格</t>
    <phoneticPr fontId="1" type="noConversion"/>
  </si>
  <si>
    <t>a.粘贴数据</t>
    <phoneticPr fontId="12" type="noConversion"/>
  </si>
  <si>
    <t>b.以数值格式粘贴操作方法</t>
    <phoneticPr fontId="12" type="noConversion"/>
  </si>
  <si>
    <t>小反刍兽疫竞争ELISA抗体检测试剂盒数据统计表格</t>
    <phoneticPr fontId="1" type="noConversion"/>
  </si>
  <si>
    <t>非洲猪瘟间接ELISA抗体检测试剂盒</t>
  </si>
  <si>
    <t xml:space="preserve">小反刍兽疫病毒竞争ELISA抗体检测试剂盒 </t>
  </si>
  <si>
    <t xml:space="preserve">小反刍兽疫阻断ELISA抗体检测试剂盒 </t>
  </si>
  <si>
    <t>口蹄疫病毒O型竞争ELISA抗体检测试剂盒</t>
  </si>
  <si>
    <t>口蹄疫病毒A型竞争ELISA抗体检测试剂盒</t>
  </si>
  <si>
    <t>布氏菌间接ELISA抗体检测试剂盒</t>
  </si>
  <si>
    <t>布氏菌竞争ELISA抗体检测试剂盒</t>
  </si>
  <si>
    <t>猪瘟病毒间接ELISA抗体检测试剂盒</t>
  </si>
  <si>
    <t>动物
共患
病及
反刍
动物
疾病
诊断</t>
    <phoneticPr fontId="1" type="noConversion"/>
  </si>
  <si>
    <t>类别</t>
    <phoneticPr fontId="12" type="noConversion"/>
  </si>
  <si>
    <t>step1.</t>
    <phoneticPr fontId="1" type="noConversion"/>
  </si>
  <si>
    <t>a.填写使用单位名称
b.请根据所使用的试剂盒选择相应计算表格，点击下面表格试剂盒产品名称即可进入相应计算表格</t>
    <phoneticPr fontId="1" type="noConversion"/>
  </si>
  <si>
    <t>猪病
诊断</t>
    <phoneticPr fontId="1" type="noConversion"/>
  </si>
  <si>
    <t>非洲猪瘟病毒阻断ELISA抗体检测试剂盒数据统计表格</t>
    <phoneticPr fontId="1" type="noConversion"/>
  </si>
  <si>
    <t>猪瘟病毒间接ELISA抗体检测试剂盒数据统计表格</t>
    <phoneticPr fontId="1" type="noConversion"/>
  </si>
  <si>
    <t xml:space="preserve">  </t>
    <phoneticPr fontId="1" type="noConversion"/>
  </si>
  <si>
    <t>非洲猪瘟间接ELISA抗体检测试剂盒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</si>
</sst>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000_);[Red]\(0.0000\)"/>
    <numFmt numFmtId="178" formatCode="0.0000_ "/>
    <numFmt numFmtId="179" formatCode="0.0%"/>
    <numFmt numFmtId="180" formatCode="0.0_ "/>
    <numFmt numFmtId="181" formatCode="0.000_ "/>
  </numFmts>
  <fonts count="2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8"/>
      <color theme="1"/>
      <name val="华文新魏"/>
      <family val="3"/>
      <charset val="134"/>
    </font>
    <font>
      <sz val="12"/>
      <color theme="1"/>
      <name val="Times New Roman"/>
      <family val="1"/>
    </font>
    <font>
      <u/>
      <sz val="11"/>
      <color theme="10"/>
      <name val="宋体"/>
      <family val="3"/>
      <charset val="134"/>
    </font>
    <font>
      <b/>
      <i/>
      <sz val="11"/>
      <color theme="1"/>
      <name val="宋体"/>
      <family val="3"/>
      <charset val="134"/>
      <scheme val="minor"/>
    </font>
    <font>
      <b/>
      <i/>
      <sz val="12"/>
      <color theme="1"/>
      <name val="宋体"/>
      <family val="3"/>
      <charset val="134"/>
      <scheme val="minor"/>
    </font>
    <font>
      <b/>
      <i/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2"/>
      <color theme="1"/>
      <name val="仿宋"/>
      <family val="3"/>
      <charset val="134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5050"/>
      </bottom>
      <diagonal/>
    </border>
    <border>
      <left/>
      <right/>
      <top style="thick">
        <color theme="3" tint="0.79998168889431442"/>
      </top>
      <bottom/>
      <diagonal/>
    </border>
    <border>
      <left/>
      <right/>
      <top style="thick">
        <color theme="3" tint="0.39994506668294322"/>
      </top>
      <bottom/>
      <diagonal/>
    </border>
    <border diagonalDown="1">
      <left/>
      <right/>
      <top/>
      <bottom style="thick">
        <color theme="3" tint="0.79998168889431442"/>
      </bottom>
      <diagonal style="thick">
        <color theme="3" tint="0.39994506668294322"/>
      </diagonal>
    </border>
    <border>
      <left/>
      <right/>
      <top style="thick">
        <color theme="1"/>
      </top>
      <bottom style="thick">
        <color theme="3" tint="0.79998168889431442"/>
      </bottom>
      <diagonal/>
    </border>
    <border diagonalDown="1">
      <left/>
      <right/>
      <top/>
      <bottom style="thick">
        <color theme="3" tint="0.79998168889431442"/>
      </bottom>
      <diagonal style="thick">
        <color theme="1"/>
      </diagonal>
    </border>
    <border>
      <left/>
      <right/>
      <top style="thick">
        <color theme="1"/>
      </top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/>
      <right/>
      <top style="thick">
        <color rgb="FFCC0000"/>
      </top>
      <bottom style="thick">
        <color theme="3" tint="0.79998168889431442"/>
      </bottom>
      <diagonal/>
    </border>
    <border diagonalDown="1">
      <left/>
      <right/>
      <top/>
      <bottom style="thick">
        <color theme="3" tint="0.79998168889431442"/>
      </bottom>
      <diagonal style="thick">
        <color rgb="FFCC0000"/>
      </diagonal>
    </border>
    <border>
      <left/>
      <right/>
      <top/>
      <bottom style="thick">
        <color rgb="FFC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3" tint="0.39994506668294322"/>
      </left>
      <right/>
      <top/>
      <bottom/>
      <diagonal/>
    </border>
    <border>
      <left/>
      <right style="thick">
        <color theme="3" tint="0.39994506668294322"/>
      </right>
      <top/>
      <bottom/>
      <diagonal/>
    </border>
    <border>
      <left style="thick">
        <color theme="3" tint="0.39994506668294322"/>
      </left>
      <right style="thin">
        <color indexed="64"/>
      </right>
      <top/>
      <bottom/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/>
      <right style="thick">
        <color theme="3" tint="0.39994506668294322"/>
      </right>
      <top/>
      <bottom style="thick">
        <color theme="3" tint="0.39994506668294322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 tint="0.39994506668294322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24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7" xfId="0" applyFill="1" applyBorder="1" applyProtection="1">
      <alignment vertical="center"/>
    </xf>
    <xf numFmtId="0" fontId="3" fillId="0" borderId="7" xfId="0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Protection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>
      <alignment vertical="center"/>
    </xf>
    <xf numFmtId="49" fontId="0" fillId="0" borderId="0" xfId="0" applyNumberFormat="1" applyFill="1" applyBorder="1">
      <alignment vertical="center"/>
    </xf>
    <xf numFmtId="49" fontId="0" fillId="0" borderId="0" xfId="0" applyNumberFormat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49" fontId="0" fillId="0" borderId="0" xfId="0" applyNumberForma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4" borderId="0" xfId="0" applyNumberFormat="1" applyFill="1" applyBorder="1" applyAlignment="1">
      <alignment horizontal="left" vertical="center"/>
    </xf>
    <xf numFmtId="49" fontId="0" fillId="5" borderId="0" xfId="0" applyNumberForma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49" fontId="0" fillId="0" borderId="0" xfId="0" applyNumberFormat="1" applyBorder="1" applyAlignment="1">
      <alignment vertical="top" wrapText="1"/>
    </xf>
    <xf numFmtId="0" fontId="3" fillId="0" borderId="0" xfId="0" applyFont="1" applyFill="1" applyBorder="1" applyAlignment="1" applyProtection="1">
      <alignment horizontal="right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177" fontId="0" fillId="3" borderId="2" xfId="0" applyNumberFormat="1" applyFill="1" applyBorder="1">
      <alignment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 applyProtection="1">
      <alignment horizontal="right" vertical="center"/>
    </xf>
    <xf numFmtId="177" fontId="0" fillId="0" borderId="2" xfId="0" applyNumberFormat="1" applyFill="1" applyBorder="1" applyAlignment="1" applyProtection="1">
      <alignment horizontal="right" vertical="center"/>
    </xf>
    <xf numFmtId="177" fontId="0" fillId="4" borderId="2" xfId="0" applyNumberFormat="1" applyFill="1" applyBorder="1">
      <alignment vertical="center"/>
    </xf>
    <xf numFmtId="177" fontId="0" fillId="5" borderId="2" xfId="0" applyNumberFormat="1" applyFill="1" applyBorder="1">
      <alignment vertical="center"/>
    </xf>
    <xf numFmtId="49" fontId="5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Border="1" applyAlignment="1">
      <alignment horizontal="left"/>
    </xf>
    <xf numFmtId="178" fontId="0" fillId="3" borderId="2" xfId="0" applyNumberFormat="1" applyFill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4" borderId="2" xfId="0" applyNumberForma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179" fontId="0" fillId="0" borderId="0" xfId="0" applyNumberFormat="1" applyFont="1" applyFill="1" applyBorder="1" applyProtection="1">
      <alignment vertical="center"/>
    </xf>
    <xf numFmtId="0" fontId="0" fillId="0" borderId="0" xfId="0" applyBorder="1">
      <alignment vertical="center"/>
    </xf>
    <xf numFmtId="0" fontId="11" fillId="7" borderId="23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Protection="1">
      <alignment vertical="center"/>
    </xf>
    <xf numFmtId="0" fontId="21" fillId="0" borderId="0" xfId="0" applyFont="1">
      <alignment vertical="center"/>
    </xf>
    <xf numFmtId="179" fontId="0" fillId="2" borderId="2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180" fontId="0" fillId="3" borderId="2" xfId="0" applyNumberFormat="1" applyFill="1" applyBorder="1" applyAlignment="1">
      <alignment horizontal="center" vertical="center"/>
    </xf>
    <xf numFmtId="180" fontId="0" fillId="2" borderId="2" xfId="0" applyNumberFormat="1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180" fontId="0" fillId="4" borderId="2" xfId="0" applyNumberFormat="1" applyFill="1" applyBorder="1" applyAlignment="1">
      <alignment horizontal="center" vertical="center"/>
    </xf>
    <xf numFmtId="180" fontId="0" fillId="5" borderId="2" xfId="0" applyNumberFormat="1" applyFill="1" applyBorder="1" applyAlignment="1">
      <alignment horizontal="center" vertical="center"/>
    </xf>
    <xf numFmtId="0" fontId="6" fillId="0" borderId="0" xfId="0" applyFont="1" applyBorder="1" applyAlignment="1"/>
    <xf numFmtId="0" fontId="14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176" fontId="0" fillId="3" borderId="2" xfId="0" applyNumberFormat="1" applyFill="1" applyBorder="1">
      <alignment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 applyProtection="1">
      <alignment horizontal="right" vertical="center"/>
    </xf>
    <xf numFmtId="176" fontId="0" fillId="0" borderId="2" xfId="0" applyNumberFormat="1" applyFill="1" applyBorder="1" applyAlignment="1" applyProtection="1">
      <alignment horizontal="right" vertical="center"/>
    </xf>
    <xf numFmtId="176" fontId="0" fillId="4" borderId="2" xfId="0" applyNumberFormat="1" applyFill="1" applyBorder="1">
      <alignment vertical="center"/>
    </xf>
    <xf numFmtId="176" fontId="0" fillId="5" borderId="2" xfId="0" applyNumberFormat="1" applyFill="1" applyBorder="1">
      <alignment vertical="center"/>
    </xf>
    <xf numFmtId="181" fontId="0" fillId="3" borderId="2" xfId="0" applyNumberFormat="1" applyFill="1" applyBorder="1">
      <alignment vertical="center"/>
    </xf>
    <xf numFmtId="181" fontId="0" fillId="2" borderId="2" xfId="0" applyNumberFormat="1" applyFill="1" applyBorder="1" applyAlignment="1">
      <alignment horizontal="right" vertical="center"/>
    </xf>
    <xf numFmtId="181" fontId="0" fillId="2" borderId="2" xfId="0" applyNumberFormat="1" applyFill="1" applyBorder="1" applyAlignment="1" applyProtection="1">
      <alignment horizontal="right" vertical="center"/>
    </xf>
    <xf numFmtId="181" fontId="0" fillId="0" borderId="2" xfId="0" applyNumberFormat="1" applyFill="1" applyBorder="1" applyAlignment="1" applyProtection="1">
      <alignment horizontal="right" vertical="center"/>
    </xf>
    <xf numFmtId="181" fontId="0" fillId="4" borderId="2" xfId="0" applyNumberFormat="1" applyFill="1" applyBorder="1">
      <alignment vertical="center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19" fillId="0" borderId="0" xfId="0" applyFont="1" applyAlignment="1">
      <alignment vertical="center"/>
    </xf>
    <xf numFmtId="0" fontId="11" fillId="6" borderId="34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Protection="1">
      <alignment vertical="center"/>
      <protection locked="0"/>
    </xf>
    <xf numFmtId="179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>
      <alignment vertical="center"/>
    </xf>
    <xf numFmtId="0" fontId="13" fillId="0" borderId="0" xfId="0" applyFont="1">
      <alignment vertical="center"/>
    </xf>
    <xf numFmtId="178" fontId="0" fillId="0" borderId="2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9" xfId="0" applyFont="1" applyBorder="1">
      <alignment vertical="center"/>
    </xf>
    <xf numFmtId="49" fontId="0" fillId="0" borderId="0" xfId="0" applyNumberFormat="1" applyAlignment="1">
      <alignment vertical="top" wrapText="1"/>
    </xf>
    <xf numFmtId="177" fontId="0" fillId="0" borderId="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5" fillId="0" borderId="0" xfId="0" applyNumberFormat="1" applyFont="1" applyAlignment="1">
      <alignment horizontal="right" vertical="top"/>
    </xf>
    <xf numFmtId="49" fontId="0" fillId="4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6" fillId="0" borderId="0" xfId="0" applyFont="1" applyAlignment="1"/>
    <xf numFmtId="0" fontId="23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distributed" vertical="center"/>
    </xf>
    <xf numFmtId="0" fontId="15" fillId="0" borderId="6" xfId="0" applyFont="1" applyBorder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7" borderId="27" xfId="1" applyFill="1" applyBorder="1" applyAlignment="1" applyProtection="1">
      <alignment horizontal="right" vertical="center"/>
    </xf>
    <xf numFmtId="0" fontId="16" fillId="7" borderId="4" xfId="1" applyFill="1" applyBorder="1" applyAlignment="1" applyProtection="1">
      <alignment horizontal="right" vertical="center"/>
    </xf>
    <xf numFmtId="0" fontId="16" fillId="7" borderId="28" xfId="1" applyFill="1" applyBorder="1" applyAlignment="1" applyProtection="1">
      <alignment horizontal="right" vertical="center"/>
    </xf>
    <xf numFmtId="49" fontId="16" fillId="7" borderId="17" xfId="1" applyNumberFormat="1" applyFill="1" applyBorder="1" applyAlignment="1" applyProtection="1">
      <alignment horizontal="right" vertical="center"/>
    </xf>
    <xf numFmtId="49" fontId="16" fillId="7" borderId="0" xfId="1" applyNumberFormat="1" applyFill="1" applyBorder="1" applyAlignment="1" applyProtection="1">
      <alignment horizontal="right" vertical="center"/>
    </xf>
    <xf numFmtId="49" fontId="16" fillId="7" borderId="1" xfId="1" applyNumberFormat="1" applyFill="1" applyBorder="1" applyAlignment="1" applyProtection="1">
      <alignment horizontal="right" vertical="center"/>
    </xf>
    <xf numFmtId="49" fontId="16" fillId="6" borderId="17" xfId="1" applyNumberFormat="1" applyFill="1" applyBorder="1" applyAlignment="1" applyProtection="1">
      <alignment horizontal="right" vertical="center"/>
    </xf>
    <xf numFmtId="49" fontId="16" fillId="6" borderId="0" xfId="1" applyNumberFormat="1" applyFill="1" applyBorder="1" applyAlignment="1" applyProtection="1">
      <alignment horizontal="right" vertical="center"/>
    </xf>
    <xf numFmtId="49" fontId="16" fillId="6" borderId="1" xfId="1" applyNumberFormat="1" applyFill="1" applyBorder="1" applyAlignment="1" applyProtection="1">
      <alignment horizontal="right" vertical="center"/>
    </xf>
    <xf numFmtId="0" fontId="16" fillId="7" borderId="27" xfId="1" applyFill="1" applyBorder="1" applyAlignment="1" applyProtection="1">
      <alignment horizontal="right" vertical="center" wrapText="1"/>
    </xf>
    <xf numFmtId="0" fontId="16" fillId="7" borderId="4" xfId="1" applyFill="1" applyBorder="1" applyAlignment="1" applyProtection="1">
      <alignment horizontal="right" vertical="center" wrapText="1"/>
    </xf>
    <xf numFmtId="0" fontId="16" fillId="7" borderId="28" xfId="1" applyFill="1" applyBorder="1" applyAlignment="1" applyProtection="1">
      <alignment horizontal="righ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6" fillId="6" borderId="17" xfId="1" applyFill="1" applyBorder="1" applyAlignment="1" applyProtection="1">
      <alignment horizontal="right" vertical="center" wrapText="1"/>
    </xf>
    <xf numFmtId="0" fontId="16" fillId="6" borderId="0" xfId="1" applyFill="1" applyBorder="1" applyAlignment="1" applyProtection="1">
      <alignment horizontal="right" vertical="center" wrapText="1"/>
    </xf>
    <xf numFmtId="0" fontId="16" fillId="6" borderId="1" xfId="1" applyFill="1" applyBorder="1" applyAlignment="1" applyProtection="1">
      <alignment horizontal="right" vertical="center" wrapText="1"/>
    </xf>
    <xf numFmtId="0" fontId="10" fillId="6" borderId="34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6" fillId="7" borderId="17" xfId="1" applyFill="1" applyBorder="1" applyAlignment="1" applyProtection="1">
      <alignment horizontal="right" vertical="center"/>
    </xf>
    <xf numFmtId="0" fontId="16" fillId="7" borderId="0" xfId="1" applyFill="1" applyBorder="1" applyAlignment="1" applyProtection="1">
      <alignment horizontal="right" vertical="center"/>
    </xf>
    <xf numFmtId="0" fontId="16" fillId="7" borderId="1" xfId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distributed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top" wrapText="1"/>
    </xf>
    <xf numFmtId="0" fontId="2" fillId="0" borderId="8" xfId="0" applyFont="1" applyFill="1" applyBorder="1" applyAlignment="1" applyProtection="1">
      <alignment horizontal="center" vertical="center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distributed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distributed" wrapText="1"/>
      <protection locked="0"/>
    </xf>
    <xf numFmtId="49" fontId="0" fillId="0" borderId="0" xfId="0" applyNumberFormat="1" applyBorder="1" applyAlignment="1">
      <alignment horizontal="center" vertical="top" wrapText="1"/>
    </xf>
    <xf numFmtId="0" fontId="16" fillId="0" borderId="0" xfId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distributed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distributed" wrapText="1"/>
      <protection locked="0"/>
    </xf>
    <xf numFmtId="0" fontId="9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distributed" vertical="center" wrapText="1"/>
    </xf>
    <xf numFmtId="0" fontId="2" fillId="0" borderId="8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top" wrapText="1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9" defaultPivotStyle="PivotStyleLight16"/>
  <colors>
    <mruColors>
      <color rgb="FF99FF99"/>
      <color rgb="FFCC0000"/>
      <color rgb="FFFF9999"/>
      <color rgb="FF66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</xdr:colOff>
      <xdr:row>8</xdr:row>
      <xdr:rowOff>182880</xdr:rowOff>
    </xdr:from>
    <xdr:to>
      <xdr:col>18</xdr:col>
      <xdr:colOff>0</xdr:colOff>
      <xdr:row>18</xdr:row>
      <xdr:rowOff>205740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019300"/>
          <a:ext cx="4259580" cy="2301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525780</xdr:colOff>
      <xdr:row>23</xdr:row>
      <xdr:rowOff>212867</xdr:rowOff>
    </xdr:from>
    <xdr:to>
      <xdr:col>14</xdr:col>
      <xdr:colOff>426720</xdr:colOff>
      <xdr:row>34</xdr:row>
      <xdr:rowOff>97610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4560" y="5874527"/>
          <a:ext cx="2339340" cy="2120551"/>
        </a:xfrm>
        <a:prstGeom prst="rect">
          <a:avLst/>
        </a:prstGeom>
        <a:noFill/>
        <a:ln w="12700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22860</xdr:colOff>
      <xdr:row>24</xdr:row>
      <xdr:rowOff>7620</xdr:rowOff>
    </xdr:from>
    <xdr:to>
      <xdr:col>19</xdr:col>
      <xdr:colOff>76200</xdr:colOff>
      <xdr:row>34</xdr:row>
      <xdr:rowOff>111152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49640" y="5501640"/>
          <a:ext cx="2491740" cy="2110740"/>
        </a:xfrm>
        <a:prstGeom prst="rect">
          <a:avLst/>
        </a:prstGeom>
        <a:noFill/>
        <a:ln w="12700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601980</xdr:colOff>
      <xdr:row>6</xdr:row>
      <xdr:rowOff>99060</xdr:rowOff>
    </xdr:from>
    <xdr:to>
      <xdr:col>10</xdr:col>
      <xdr:colOff>0</xdr:colOff>
      <xdr:row>8</xdr:row>
      <xdr:rowOff>175260</xdr:rowOff>
    </xdr:to>
    <xdr:sp macro="" textlink="">
      <xdr:nvSpPr>
        <xdr:cNvPr id="6" name="右箭头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861560" y="1470660"/>
          <a:ext cx="617220" cy="502920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</xdr:col>
      <xdr:colOff>533400</xdr:colOff>
      <xdr:row>0</xdr:row>
      <xdr:rowOff>7620</xdr:rowOff>
    </xdr:from>
    <xdr:to>
      <xdr:col>3</xdr:col>
      <xdr:colOff>45720</xdr:colOff>
      <xdr:row>1</xdr:row>
      <xdr:rowOff>190500</xdr:rowOff>
    </xdr:to>
    <xdr:pic>
      <xdr:nvPicPr>
        <xdr:cNvPr id="7" name="Picture 1" descr="20170605立见log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" y="7620"/>
          <a:ext cx="72390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83820</xdr:rowOff>
    </xdr:from>
    <xdr:to>
      <xdr:col>17</xdr:col>
      <xdr:colOff>0</xdr:colOff>
      <xdr:row>3</xdr:row>
      <xdr:rowOff>38100</xdr:rowOff>
    </xdr:to>
    <xdr:grpSp>
      <xdr:nvGrpSpPr>
        <xdr:cNvPr id="2" name="组合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039100" y="83820"/>
          <a:ext cx="1552575" cy="649605"/>
          <a:chOff x="7231380" y="777240"/>
          <a:chExt cx="1394460" cy="662940"/>
        </a:xfrm>
      </xdr:grpSpPr>
      <xdr:sp macro="" textlink="">
        <xdr:nvSpPr>
          <xdr:cNvPr id="3" name="左箭头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7231380" y="777240"/>
            <a:ext cx="1310640" cy="662940"/>
          </a:xfrm>
          <a:prstGeom prst="leftArrow">
            <a:avLst>
              <a:gd name="adj1" fmla="val 50000"/>
              <a:gd name="adj2" fmla="val 67647"/>
            </a:avLst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zh-CN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7338060" y="944880"/>
            <a:ext cx="128778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400" b="1">
                <a:latin typeface="+mn-lt"/>
              </a:rPr>
              <a:t>点击返回目录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83820</xdr:rowOff>
    </xdr:from>
    <xdr:to>
      <xdr:col>17</xdr:col>
      <xdr:colOff>0</xdr:colOff>
      <xdr:row>3</xdr:row>
      <xdr:rowOff>38100</xdr:rowOff>
    </xdr:to>
    <xdr:grpSp>
      <xdr:nvGrpSpPr>
        <xdr:cNvPr id="2" name="组合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8039100" y="83820"/>
          <a:ext cx="1552575" cy="649605"/>
          <a:chOff x="7231380" y="777240"/>
          <a:chExt cx="1394460" cy="662940"/>
        </a:xfrm>
      </xdr:grpSpPr>
      <xdr:sp macro="" textlink="">
        <xdr:nvSpPr>
          <xdr:cNvPr id="3" name="左箭头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231380" y="777240"/>
            <a:ext cx="1310640" cy="662940"/>
          </a:xfrm>
          <a:prstGeom prst="leftArrow">
            <a:avLst>
              <a:gd name="adj1" fmla="val 50000"/>
              <a:gd name="adj2" fmla="val 67647"/>
            </a:avLst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zh-CN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38060" y="944880"/>
            <a:ext cx="128778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400" b="1">
                <a:latin typeface="+mn-lt"/>
              </a:rPr>
              <a:t>点击返回目录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</xdr:colOff>
      <xdr:row>0</xdr:row>
      <xdr:rowOff>106680</xdr:rowOff>
    </xdr:from>
    <xdr:to>
      <xdr:col>17</xdr:col>
      <xdr:colOff>45720</xdr:colOff>
      <xdr:row>2</xdr:row>
      <xdr:rowOff>236220</xdr:rowOff>
    </xdr:to>
    <xdr:grpSp>
      <xdr:nvGrpSpPr>
        <xdr:cNvPr id="5" name="组合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7760970" y="106680"/>
          <a:ext cx="1552575" cy="653415"/>
          <a:chOff x="7231380" y="777240"/>
          <a:chExt cx="1394460" cy="662940"/>
        </a:xfrm>
      </xdr:grpSpPr>
      <xdr:sp macro="" textlink="">
        <xdr:nvSpPr>
          <xdr:cNvPr id="3" name="左箭头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231380" y="777240"/>
            <a:ext cx="1310640" cy="662940"/>
          </a:xfrm>
          <a:prstGeom prst="leftArrow">
            <a:avLst>
              <a:gd name="adj1" fmla="val 50000"/>
              <a:gd name="adj2" fmla="val 67647"/>
            </a:avLst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zh-CN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38060" y="944880"/>
            <a:ext cx="128778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400" b="1">
                <a:latin typeface="+mn-lt"/>
              </a:rPr>
              <a:t>点击返回目录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</xdr:colOff>
      <xdr:row>0</xdr:row>
      <xdr:rowOff>76200</xdr:rowOff>
    </xdr:from>
    <xdr:to>
      <xdr:col>17</xdr:col>
      <xdr:colOff>53340</xdr:colOff>
      <xdr:row>2</xdr:row>
      <xdr:rowOff>220980</xdr:rowOff>
    </xdr:to>
    <xdr:grpSp>
      <xdr:nvGrpSpPr>
        <xdr:cNvPr id="2" name="组合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7795260" y="76200"/>
          <a:ext cx="1554480" cy="649605"/>
          <a:chOff x="7231380" y="777240"/>
          <a:chExt cx="1394460" cy="662940"/>
        </a:xfrm>
      </xdr:grpSpPr>
      <xdr:sp macro="" textlink="">
        <xdr:nvSpPr>
          <xdr:cNvPr id="3" name="左箭头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231380" y="777240"/>
            <a:ext cx="1310640" cy="662940"/>
          </a:xfrm>
          <a:prstGeom prst="leftArrow">
            <a:avLst>
              <a:gd name="adj1" fmla="val 50000"/>
              <a:gd name="adj2" fmla="val 67647"/>
            </a:avLst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zh-CN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38060" y="944880"/>
            <a:ext cx="128778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400" b="1">
                <a:latin typeface="+mn-lt"/>
              </a:rPr>
              <a:t>点击返回目录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0</xdr:row>
      <xdr:rowOff>68580</xdr:rowOff>
    </xdr:from>
    <xdr:to>
      <xdr:col>17</xdr:col>
      <xdr:colOff>68580</xdr:colOff>
      <xdr:row>2</xdr:row>
      <xdr:rowOff>182880</xdr:rowOff>
    </xdr:to>
    <xdr:grpSp>
      <xdr:nvGrpSpPr>
        <xdr:cNvPr id="2" name="组合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7719060" y="68580"/>
          <a:ext cx="1541145" cy="657225"/>
          <a:chOff x="7231380" y="777240"/>
          <a:chExt cx="1394460" cy="662940"/>
        </a:xfrm>
      </xdr:grpSpPr>
      <xdr:sp macro="" textlink="">
        <xdr:nvSpPr>
          <xdr:cNvPr id="3" name="左箭头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231380" y="777240"/>
            <a:ext cx="1310640" cy="662940"/>
          </a:xfrm>
          <a:prstGeom prst="leftArrow">
            <a:avLst>
              <a:gd name="adj1" fmla="val 50000"/>
              <a:gd name="adj2" fmla="val 67647"/>
            </a:avLst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zh-CN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>
          <a:xfrm>
            <a:off x="7338060" y="944880"/>
            <a:ext cx="128778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400" b="1">
                <a:latin typeface="+mn-lt"/>
              </a:rPr>
              <a:t>点击返回目录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0</xdr:row>
      <xdr:rowOff>106680</xdr:rowOff>
    </xdr:from>
    <xdr:to>
      <xdr:col>17</xdr:col>
      <xdr:colOff>144780</xdr:colOff>
      <xdr:row>2</xdr:row>
      <xdr:rowOff>205740</xdr:rowOff>
    </xdr:to>
    <xdr:grpSp>
      <xdr:nvGrpSpPr>
        <xdr:cNvPr id="2" name="组合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7820025" y="106680"/>
          <a:ext cx="1544955" cy="651510"/>
          <a:chOff x="7231380" y="777240"/>
          <a:chExt cx="1394460" cy="662940"/>
        </a:xfrm>
      </xdr:grpSpPr>
      <xdr:sp macro="" textlink="">
        <xdr:nvSpPr>
          <xdr:cNvPr id="3" name="左箭头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231380" y="777240"/>
            <a:ext cx="1310640" cy="662940"/>
          </a:xfrm>
          <a:prstGeom prst="leftArrow">
            <a:avLst>
              <a:gd name="adj1" fmla="val 50000"/>
              <a:gd name="adj2" fmla="val 67647"/>
            </a:avLst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zh-CN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7338060" y="944880"/>
            <a:ext cx="128778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400" b="1">
                <a:latin typeface="+mn-lt"/>
              </a:rPr>
              <a:t>点击返回目录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83820</xdr:rowOff>
    </xdr:from>
    <xdr:to>
      <xdr:col>17</xdr:col>
      <xdr:colOff>0</xdr:colOff>
      <xdr:row>3</xdr:row>
      <xdr:rowOff>38100</xdr:rowOff>
    </xdr:to>
    <xdr:grpSp>
      <xdr:nvGrpSpPr>
        <xdr:cNvPr id="2" name="组合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4BBCC-B18A-44BE-BFA3-14D98BC791EC}"/>
            </a:ext>
          </a:extLst>
        </xdr:cNvPr>
        <xdr:cNvGrpSpPr/>
      </xdr:nvGrpSpPr>
      <xdr:grpSpPr>
        <a:xfrm>
          <a:off x="9532327" y="83820"/>
          <a:ext cx="1377461" cy="789549"/>
          <a:chOff x="7231380" y="777240"/>
          <a:chExt cx="1394460" cy="662940"/>
        </a:xfrm>
      </xdr:grpSpPr>
      <xdr:sp macro="" textlink="">
        <xdr:nvSpPr>
          <xdr:cNvPr id="3" name="左箭头 2">
            <a:extLst>
              <a:ext uri="{FF2B5EF4-FFF2-40B4-BE49-F238E27FC236}">
                <a16:creationId xmlns:a16="http://schemas.microsoft.com/office/drawing/2014/main" id="{08F295E1-E471-E9C3-0390-51BCB0FAC5FD}"/>
              </a:ext>
            </a:extLst>
          </xdr:cNvPr>
          <xdr:cNvSpPr/>
        </xdr:nvSpPr>
        <xdr:spPr>
          <a:xfrm>
            <a:off x="7231380" y="777240"/>
            <a:ext cx="1310640" cy="662940"/>
          </a:xfrm>
          <a:prstGeom prst="leftArrow">
            <a:avLst>
              <a:gd name="adj1" fmla="val 50000"/>
              <a:gd name="adj2" fmla="val 67647"/>
            </a:avLst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zh-CN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133193C-D3DB-5A75-D098-779E4F64D30D}"/>
              </a:ext>
            </a:extLst>
          </xdr:cNvPr>
          <xdr:cNvSpPr txBox="1"/>
        </xdr:nvSpPr>
        <xdr:spPr>
          <a:xfrm>
            <a:off x="7338060" y="944880"/>
            <a:ext cx="128778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400" b="1">
                <a:latin typeface="+mn-lt"/>
              </a:rPr>
              <a:t>点击返回目录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0</xdr:row>
      <xdr:rowOff>60960</xdr:rowOff>
    </xdr:from>
    <xdr:to>
      <xdr:col>17</xdr:col>
      <xdr:colOff>30480</xdr:colOff>
      <xdr:row>2</xdr:row>
      <xdr:rowOff>129540</xdr:rowOff>
    </xdr:to>
    <xdr:grpSp>
      <xdr:nvGrpSpPr>
        <xdr:cNvPr id="2" name="组合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A32B7-C86E-47E6-A2F3-D163CB86813B}"/>
            </a:ext>
          </a:extLst>
        </xdr:cNvPr>
        <xdr:cNvGrpSpPr/>
      </xdr:nvGrpSpPr>
      <xdr:grpSpPr>
        <a:xfrm>
          <a:off x="7816215" y="60960"/>
          <a:ext cx="1558290" cy="649605"/>
          <a:chOff x="7231380" y="777240"/>
          <a:chExt cx="1394460" cy="662940"/>
        </a:xfrm>
      </xdr:grpSpPr>
      <xdr:sp macro="" textlink="">
        <xdr:nvSpPr>
          <xdr:cNvPr id="3" name="左箭头 2">
            <a:extLst>
              <a:ext uri="{FF2B5EF4-FFF2-40B4-BE49-F238E27FC236}">
                <a16:creationId xmlns:a16="http://schemas.microsoft.com/office/drawing/2014/main" id="{790E8121-433C-4F6B-D096-092CC544F87B}"/>
              </a:ext>
            </a:extLst>
          </xdr:cNvPr>
          <xdr:cNvSpPr/>
        </xdr:nvSpPr>
        <xdr:spPr>
          <a:xfrm>
            <a:off x="7231380" y="777240"/>
            <a:ext cx="1310640" cy="662940"/>
          </a:xfrm>
          <a:prstGeom prst="leftArrow">
            <a:avLst>
              <a:gd name="adj1" fmla="val 50000"/>
              <a:gd name="adj2" fmla="val 67647"/>
            </a:avLst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zh-CN" alt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888F836-63B2-133D-D5AA-11F62995087E}"/>
              </a:ext>
            </a:extLst>
          </xdr:cNvPr>
          <xdr:cNvSpPr txBox="1"/>
        </xdr:nvSpPr>
        <xdr:spPr>
          <a:xfrm>
            <a:off x="7338060" y="944880"/>
            <a:ext cx="128778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400" b="1">
                <a:latin typeface="+mn-lt"/>
              </a:rPr>
              <a:t>点击返回目录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20180516&#38738;&#23707;&#31435;&#35265;ELISA&#25239;&#20307;&#26816;&#27979;&#35797;&#21058;&#30418;&#35745;&#31639;&#34920;&#2668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1.小反刍兽疫竞争"/>
      <sheetName val="2.小反刍兽疫阻断"/>
      <sheetName val="3.口蹄疫O型竞争"/>
      <sheetName val="4.口蹄疫A型竞争"/>
      <sheetName val="5.口蹄疫非结构蛋白竞争"/>
      <sheetName val="6.布氏菌间接"/>
      <sheetName val="7.布氏菌竞争"/>
      <sheetName val="8.非洲猪瘟间接"/>
      <sheetName val="9.猪瘟间接"/>
      <sheetName val="10.猪瘟病毒竞争"/>
      <sheetName val="11.猪蓝耳间接"/>
      <sheetName val="12.圆环2型间接"/>
      <sheetName val="13.猪细小间接"/>
      <sheetName val="14.猪乙脑间接"/>
      <sheetName val="15.猪传染性胃肠炎间接"/>
      <sheetName val="16.猪流行性腹泻间接"/>
      <sheetName val="17.猪流行性腹泻竞争"/>
      <sheetName val="18.伪狂犬gB竞争"/>
      <sheetName val="19.伪狂犬gE竞争"/>
      <sheetName val="20.伪狂犬gB间接"/>
      <sheetName val="21.伪狂犬gE间接"/>
      <sheetName val="22.鸡传染性法氏囊病竞争"/>
      <sheetName val="23.鸡沙门氏菌间接"/>
      <sheetName val="24.禽白血病竞争"/>
    </sheetNames>
    <sheetDataSet>
      <sheetData sheetId="0">
        <row r="4">
          <cell r="D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showGridLines="0" zoomScale="115" zoomScaleNormal="115" workbookViewId="0">
      <selection activeCell="C16" sqref="C16:H16"/>
    </sheetView>
  </sheetViews>
  <sheetFormatPr defaultRowHeight="13.5" x14ac:dyDescent="0.15"/>
  <cols>
    <col min="1" max="1" width="4.25" customWidth="1"/>
    <col min="2" max="2" width="6.375" style="104" customWidth="1"/>
    <col min="3" max="3" width="8.75" customWidth="1"/>
  </cols>
  <sheetData>
    <row r="1" spans="1:24" ht="28.9" customHeight="1" x14ac:dyDescent="0.15">
      <c r="B1" s="159" t="s">
        <v>23</v>
      </c>
      <c r="C1" s="159"/>
      <c r="D1" s="160" t="s">
        <v>22</v>
      </c>
      <c r="E1" s="160"/>
      <c r="F1" s="160"/>
      <c r="G1" s="160"/>
      <c r="H1" s="160"/>
      <c r="I1" s="160"/>
      <c r="J1" s="160"/>
      <c r="K1" s="80"/>
      <c r="U1" s="120"/>
      <c r="V1" s="120"/>
      <c r="W1" s="120"/>
      <c r="X1" s="120"/>
    </row>
    <row r="2" spans="1:24" ht="18.600000000000001" customHeight="1" thickBot="1" x14ac:dyDescent="0.3">
      <c r="B2" s="159"/>
      <c r="C2" s="159"/>
      <c r="D2" s="161" t="s">
        <v>54</v>
      </c>
      <c r="E2" s="161"/>
      <c r="F2" s="161"/>
      <c r="G2" s="161"/>
      <c r="H2" s="161"/>
      <c r="I2" s="161"/>
      <c r="J2" s="161"/>
      <c r="K2" s="80"/>
      <c r="L2" s="80"/>
      <c r="M2" s="80"/>
      <c r="N2" s="80"/>
      <c r="O2" s="80"/>
      <c r="P2" s="80"/>
      <c r="Q2" s="80"/>
      <c r="R2" s="80"/>
      <c r="S2" s="80"/>
      <c r="T2" s="80"/>
      <c r="U2" s="120"/>
      <c r="V2" s="120"/>
      <c r="W2" s="120"/>
      <c r="X2" s="120"/>
    </row>
    <row r="3" spans="1:24" ht="18.600000000000001" customHeight="1" thickTop="1" x14ac:dyDescent="0.25">
      <c r="B3" s="106"/>
      <c r="C3" s="95"/>
      <c r="D3" s="96"/>
      <c r="E3" s="96"/>
      <c r="F3" s="96"/>
      <c r="G3" s="96"/>
      <c r="H3" s="96"/>
      <c r="I3" s="96"/>
      <c r="J3" s="96"/>
      <c r="K3" s="80"/>
      <c r="L3" s="179"/>
      <c r="M3" s="179"/>
      <c r="N3" s="179"/>
      <c r="O3" s="179"/>
      <c r="P3" s="179"/>
      <c r="Q3" s="179"/>
      <c r="R3" s="179"/>
      <c r="S3" s="80"/>
      <c r="T3" s="80"/>
      <c r="U3" s="120"/>
      <c r="V3" s="120"/>
      <c r="W3" s="120"/>
      <c r="X3" s="120"/>
    </row>
    <row r="4" spans="1:24" ht="24" customHeight="1" thickBot="1" x14ac:dyDescent="0.3">
      <c r="B4" s="163" t="s">
        <v>61</v>
      </c>
      <c r="C4" s="163"/>
      <c r="D4" s="162"/>
      <c r="E4" s="162"/>
      <c r="F4" s="162"/>
      <c r="G4" s="162"/>
      <c r="H4" s="162"/>
      <c r="I4" s="162"/>
      <c r="J4" s="162"/>
      <c r="K4" s="97"/>
      <c r="L4" s="97"/>
      <c r="M4" s="97"/>
      <c r="N4" s="97"/>
      <c r="O4" s="97"/>
      <c r="P4" s="97"/>
      <c r="Q4" s="97"/>
      <c r="R4" s="97"/>
      <c r="S4" s="97"/>
      <c r="T4" s="97"/>
      <c r="U4" s="120"/>
      <c r="V4" s="120"/>
      <c r="W4" s="120"/>
      <c r="X4" s="120"/>
    </row>
    <row r="5" spans="1:24" ht="14.45" customHeight="1" thickBot="1" x14ac:dyDescent="0.3">
      <c r="A5" s="108"/>
      <c r="B5" s="10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120"/>
      <c r="V5" s="120"/>
      <c r="W5" s="120"/>
      <c r="X5" s="120"/>
    </row>
    <row r="6" spans="1:24" ht="15.6" customHeight="1" thickTop="1" x14ac:dyDescent="0.15">
      <c r="A6" s="197" t="s">
        <v>79</v>
      </c>
      <c r="B6" s="186"/>
      <c r="C6" s="193" t="s">
        <v>80</v>
      </c>
      <c r="D6" s="194"/>
      <c r="E6" s="194"/>
      <c r="F6" s="194"/>
      <c r="G6" s="194"/>
      <c r="H6" s="194"/>
      <c r="I6" s="183"/>
      <c r="J6" s="120"/>
      <c r="K6" s="116"/>
      <c r="L6" s="186" t="s">
        <v>58</v>
      </c>
      <c r="M6" s="190" t="s">
        <v>66</v>
      </c>
      <c r="N6" s="190"/>
      <c r="O6" s="185"/>
      <c r="P6" s="185"/>
      <c r="Q6" s="185"/>
      <c r="R6" s="185"/>
      <c r="S6" s="158"/>
      <c r="T6" s="183"/>
      <c r="U6" s="120"/>
      <c r="V6" s="120"/>
      <c r="W6" s="120"/>
      <c r="X6" s="120"/>
    </row>
    <row r="7" spans="1:24" ht="40.15" customHeight="1" x14ac:dyDescent="0.15">
      <c r="A7" s="198"/>
      <c r="B7" s="187"/>
      <c r="C7" s="195"/>
      <c r="D7" s="195"/>
      <c r="E7" s="195"/>
      <c r="F7" s="195"/>
      <c r="G7" s="195"/>
      <c r="H7" s="195"/>
      <c r="I7" s="184"/>
      <c r="J7" s="120"/>
      <c r="K7" s="117"/>
      <c r="L7" s="187"/>
      <c r="M7" s="189" t="s">
        <v>57</v>
      </c>
      <c r="N7" s="189"/>
      <c r="O7" s="189"/>
      <c r="P7" s="189"/>
      <c r="Q7" s="189"/>
      <c r="R7" s="189"/>
      <c r="S7" s="180"/>
      <c r="T7" s="184"/>
      <c r="U7" s="120"/>
      <c r="V7" s="120"/>
      <c r="W7" s="120"/>
      <c r="X7" s="120"/>
    </row>
    <row r="8" spans="1:24" ht="15.6" customHeight="1" x14ac:dyDescent="0.15">
      <c r="A8" s="199"/>
      <c r="B8" s="200"/>
      <c r="C8" s="196"/>
      <c r="D8" s="196"/>
      <c r="E8" s="196"/>
      <c r="F8" s="196"/>
      <c r="G8" s="196"/>
      <c r="H8" s="196"/>
      <c r="I8" s="184"/>
      <c r="J8" s="120"/>
      <c r="K8" s="117"/>
      <c r="L8" s="180"/>
      <c r="M8" s="189"/>
      <c r="N8" s="189"/>
      <c r="O8" s="189"/>
      <c r="P8" s="189"/>
      <c r="Q8" s="189"/>
      <c r="R8" s="189"/>
      <c r="S8" s="180"/>
      <c r="T8" s="184"/>
      <c r="U8" s="120"/>
      <c r="V8" s="120"/>
      <c r="W8" s="120"/>
      <c r="X8" s="120"/>
    </row>
    <row r="9" spans="1:24" ht="18" customHeight="1" x14ac:dyDescent="0.15">
      <c r="A9" s="109"/>
      <c r="B9" s="110" t="s">
        <v>78</v>
      </c>
      <c r="C9" s="204" t="s">
        <v>49</v>
      </c>
      <c r="D9" s="204"/>
      <c r="E9" s="204"/>
      <c r="F9" s="204"/>
      <c r="G9" s="204"/>
      <c r="H9" s="205"/>
      <c r="I9" s="184"/>
      <c r="J9" s="120"/>
      <c r="K9" s="117"/>
      <c r="L9" s="180"/>
      <c r="M9" s="189"/>
      <c r="N9" s="189"/>
      <c r="O9" s="189"/>
      <c r="P9" s="189"/>
      <c r="Q9" s="189"/>
      <c r="R9" s="189"/>
      <c r="S9" s="180"/>
      <c r="T9" s="184"/>
      <c r="U9" s="120"/>
      <c r="V9" s="120"/>
      <c r="W9" s="120"/>
      <c r="X9" s="120"/>
    </row>
    <row r="10" spans="1:24" ht="17.45" customHeight="1" x14ac:dyDescent="0.15">
      <c r="A10" s="63">
        <v>1</v>
      </c>
      <c r="B10" s="176" t="s">
        <v>77</v>
      </c>
      <c r="C10" s="206" t="s">
        <v>70</v>
      </c>
      <c r="D10" s="207" t="s">
        <v>70</v>
      </c>
      <c r="E10" s="207" t="s">
        <v>70</v>
      </c>
      <c r="F10" s="207" t="s">
        <v>70</v>
      </c>
      <c r="G10" s="207" t="s">
        <v>70</v>
      </c>
      <c r="H10" s="208" t="s">
        <v>70</v>
      </c>
      <c r="I10" s="184"/>
      <c r="J10" s="120"/>
      <c r="K10" s="117"/>
      <c r="L10" s="62"/>
      <c r="M10" s="62"/>
      <c r="N10" s="62"/>
      <c r="O10" s="62"/>
      <c r="P10" s="62"/>
      <c r="Q10" s="62"/>
      <c r="R10" s="62"/>
      <c r="S10" s="180"/>
      <c r="T10" s="184"/>
      <c r="U10" s="120"/>
      <c r="V10" s="120"/>
      <c r="W10" s="120"/>
      <c r="X10" s="120"/>
    </row>
    <row r="11" spans="1:24" ht="18" customHeight="1" x14ac:dyDescent="0.15">
      <c r="A11" s="64">
        <v>2</v>
      </c>
      <c r="B11" s="177"/>
      <c r="C11" s="170" t="s">
        <v>71</v>
      </c>
      <c r="D11" s="171" t="s">
        <v>71</v>
      </c>
      <c r="E11" s="171" t="s">
        <v>71</v>
      </c>
      <c r="F11" s="171" t="s">
        <v>71</v>
      </c>
      <c r="G11" s="171" t="s">
        <v>71</v>
      </c>
      <c r="H11" s="172" t="s">
        <v>71</v>
      </c>
      <c r="I11" s="184"/>
      <c r="J11" s="120"/>
      <c r="K11" s="117"/>
      <c r="L11" s="62"/>
      <c r="M11" s="62"/>
      <c r="N11" s="62"/>
      <c r="O11" s="62"/>
      <c r="P11" s="62"/>
      <c r="Q11" s="62"/>
      <c r="R11" s="62"/>
      <c r="S11" s="180"/>
      <c r="T11" s="184"/>
      <c r="U11" s="120"/>
      <c r="V11" s="120"/>
      <c r="W11" s="120"/>
      <c r="X11" s="120"/>
    </row>
    <row r="12" spans="1:24" ht="18" customHeight="1" x14ac:dyDescent="0.15">
      <c r="A12" s="63">
        <v>3</v>
      </c>
      <c r="B12" s="177"/>
      <c r="C12" s="167" t="s">
        <v>72</v>
      </c>
      <c r="D12" s="168" t="s">
        <v>72</v>
      </c>
      <c r="E12" s="168" t="s">
        <v>72</v>
      </c>
      <c r="F12" s="168" t="s">
        <v>72</v>
      </c>
      <c r="G12" s="168" t="s">
        <v>72</v>
      </c>
      <c r="H12" s="169" t="s">
        <v>72</v>
      </c>
      <c r="I12" s="184"/>
      <c r="J12" s="120"/>
      <c r="K12" s="117"/>
      <c r="L12" s="62"/>
      <c r="M12" s="62"/>
      <c r="N12" s="62"/>
      <c r="O12" s="62"/>
      <c r="P12" s="62"/>
      <c r="Q12" s="62"/>
      <c r="R12" s="62"/>
      <c r="S12" s="180"/>
      <c r="T12" s="184"/>
      <c r="U12" s="120"/>
      <c r="V12" s="120"/>
      <c r="W12" s="120"/>
      <c r="X12" s="120"/>
    </row>
    <row r="13" spans="1:24" ht="18" customHeight="1" x14ac:dyDescent="0.15">
      <c r="A13" s="64">
        <v>4</v>
      </c>
      <c r="B13" s="177"/>
      <c r="C13" s="201" t="s">
        <v>73</v>
      </c>
      <c r="D13" s="202" t="s">
        <v>73</v>
      </c>
      <c r="E13" s="202" t="s">
        <v>73</v>
      </c>
      <c r="F13" s="202" t="s">
        <v>73</v>
      </c>
      <c r="G13" s="202" t="s">
        <v>73</v>
      </c>
      <c r="H13" s="203" t="s">
        <v>73</v>
      </c>
      <c r="I13" s="184"/>
      <c r="J13" s="120"/>
      <c r="K13" s="117"/>
      <c r="L13" s="62"/>
      <c r="M13" s="62"/>
      <c r="N13" s="62"/>
      <c r="O13" s="62"/>
      <c r="P13" s="62"/>
      <c r="Q13" s="62"/>
      <c r="R13" s="62"/>
      <c r="S13" s="180"/>
      <c r="T13" s="184"/>
      <c r="U13" s="120"/>
      <c r="V13" s="120"/>
      <c r="W13" s="120"/>
      <c r="X13" s="120"/>
    </row>
    <row r="14" spans="1:24" ht="18" customHeight="1" x14ac:dyDescent="0.15">
      <c r="A14" s="63">
        <v>5</v>
      </c>
      <c r="B14" s="177"/>
      <c r="C14" s="170" t="s">
        <v>74</v>
      </c>
      <c r="D14" s="171" t="s">
        <v>74</v>
      </c>
      <c r="E14" s="171" t="s">
        <v>74</v>
      </c>
      <c r="F14" s="171" t="s">
        <v>74</v>
      </c>
      <c r="G14" s="171" t="s">
        <v>74</v>
      </c>
      <c r="H14" s="172" t="s">
        <v>74</v>
      </c>
      <c r="I14" s="184"/>
      <c r="J14" s="120"/>
      <c r="K14" s="117"/>
      <c r="L14" s="62"/>
      <c r="M14" s="62"/>
      <c r="N14" s="62"/>
      <c r="O14" s="62"/>
      <c r="P14" s="62"/>
      <c r="Q14" s="62"/>
      <c r="R14" s="62"/>
      <c r="S14" s="180"/>
      <c r="T14" s="184"/>
      <c r="U14" s="120"/>
      <c r="V14" s="120"/>
      <c r="W14" s="120"/>
      <c r="X14" s="120"/>
    </row>
    <row r="15" spans="1:24" ht="18" customHeight="1" x14ac:dyDescent="0.15">
      <c r="A15" s="64">
        <v>6</v>
      </c>
      <c r="B15" s="178"/>
      <c r="C15" s="173" t="s">
        <v>75</v>
      </c>
      <c r="D15" s="174" t="s">
        <v>75</v>
      </c>
      <c r="E15" s="174" t="s">
        <v>75</v>
      </c>
      <c r="F15" s="174" t="s">
        <v>75</v>
      </c>
      <c r="G15" s="174" t="s">
        <v>75</v>
      </c>
      <c r="H15" s="175" t="s">
        <v>75</v>
      </c>
      <c r="I15" s="184"/>
      <c r="J15" s="120"/>
      <c r="K15" s="117"/>
      <c r="L15" s="62"/>
      <c r="M15" s="62"/>
      <c r="N15" s="62"/>
      <c r="O15" s="62"/>
      <c r="P15" s="62"/>
      <c r="Q15" s="62"/>
      <c r="R15" s="62"/>
      <c r="S15" s="180"/>
      <c r="T15" s="184"/>
      <c r="U15" s="120"/>
      <c r="V15" s="120"/>
      <c r="W15" s="120"/>
      <c r="X15" s="120"/>
    </row>
    <row r="16" spans="1:24" ht="18" customHeight="1" x14ac:dyDescent="0.15">
      <c r="A16" s="63">
        <v>7</v>
      </c>
      <c r="B16" s="192" t="s">
        <v>81</v>
      </c>
      <c r="C16" s="173" t="s">
        <v>85</v>
      </c>
      <c r="D16" s="174" t="s">
        <v>69</v>
      </c>
      <c r="E16" s="174" t="s">
        <v>69</v>
      </c>
      <c r="F16" s="174" t="s">
        <v>69</v>
      </c>
      <c r="G16" s="174" t="s">
        <v>69</v>
      </c>
      <c r="H16" s="175" t="s">
        <v>69</v>
      </c>
      <c r="I16" s="184"/>
      <c r="J16" s="120"/>
      <c r="K16" s="117"/>
      <c r="L16" s="62"/>
      <c r="M16" s="62"/>
      <c r="N16" s="62"/>
      <c r="O16" s="62"/>
      <c r="P16" s="62"/>
      <c r="Q16" s="62"/>
      <c r="R16" s="62"/>
      <c r="S16" s="180"/>
      <c r="T16" s="184"/>
      <c r="U16" s="120"/>
      <c r="V16" s="120"/>
      <c r="W16" s="120"/>
      <c r="X16" s="120"/>
    </row>
    <row r="17" spans="1:24" ht="18" customHeight="1" x14ac:dyDescent="0.15">
      <c r="A17" s="64">
        <v>8</v>
      </c>
      <c r="B17" s="178"/>
      <c r="C17" s="164" t="s">
        <v>76</v>
      </c>
      <c r="D17" s="165" t="s">
        <v>76</v>
      </c>
      <c r="E17" s="165" t="s">
        <v>76</v>
      </c>
      <c r="F17" s="165" t="s">
        <v>76</v>
      </c>
      <c r="G17" s="165" t="s">
        <v>76</v>
      </c>
      <c r="H17" s="166" t="s">
        <v>76</v>
      </c>
      <c r="I17" s="184"/>
      <c r="J17" s="120"/>
      <c r="K17" s="117"/>
      <c r="L17" s="62"/>
      <c r="M17" s="62"/>
      <c r="N17" s="62"/>
      <c r="O17" s="62"/>
      <c r="P17" s="62"/>
      <c r="Q17" s="62"/>
      <c r="R17" s="62"/>
      <c r="S17" s="180"/>
      <c r="T17" s="184"/>
      <c r="U17" s="120"/>
      <c r="V17" s="120"/>
      <c r="W17" s="120"/>
      <c r="X17" s="120"/>
    </row>
    <row r="18" spans="1:24" ht="18" customHeight="1" x14ac:dyDescent="0.15">
      <c r="B18" s="62"/>
      <c r="I18" s="184"/>
      <c r="J18" s="120"/>
      <c r="K18" s="117"/>
      <c r="L18" s="62"/>
      <c r="M18" s="62"/>
      <c r="N18" s="62"/>
      <c r="O18" s="62"/>
      <c r="P18" s="62"/>
      <c r="Q18" s="62"/>
      <c r="R18" s="62"/>
      <c r="S18" s="180"/>
      <c r="T18" s="184"/>
      <c r="U18" s="120"/>
      <c r="V18" s="120"/>
      <c r="W18" s="120"/>
      <c r="X18" s="120"/>
    </row>
    <row r="19" spans="1:24" ht="18" customHeight="1" x14ac:dyDescent="0.15">
      <c r="B19" s="62"/>
      <c r="I19" s="184"/>
      <c r="J19" s="120"/>
      <c r="K19" s="117"/>
      <c r="L19" s="62"/>
      <c r="M19" s="62"/>
      <c r="N19" s="62"/>
      <c r="O19" s="62"/>
      <c r="P19" s="62"/>
      <c r="Q19" s="62"/>
      <c r="R19" s="62"/>
      <c r="S19" s="180"/>
      <c r="T19" s="184"/>
      <c r="U19" s="120"/>
      <c r="V19" s="120"/>
      <c r="W19" s="120"/>
      <c r="X19" s="120"/>
    </row>
    <row r="20" spans="1:24" ht="18" customHeight="1" x14ac:dyDescent="0.15">
      <c r="B20" s="105"/>
      <c r="I20" s="184"/>
      <c r="J20" s="120"/>
      <c r="K20" s="117"/>
      <c r="L20" s="191" t="s">
        <v>67</v>
      </c>
      <c r="M20" s="191"/>
      <c r="N20" s="191"/>
      <c r="O20" s="191"/>
      <c r="P20" s="180"/>
      <c r="Q20" s="180"/>
      <c r="R20" s="180"/>
      <c r="S20" s="180"/>
      <c r="T20" s="184"/>
      <c r="U20" s="120"/>
      <c r="V20" s="120"/>
      <c r="W20" s="120"/>
      <c r="X20" s="120"/>
    </row>
    <row r="21" spans="1:24" ht="18" customHeight="1" x14ac:dyDescent="0.15">
      <c r="B21" s="105"/>
      <c r="I21" s="184"/>
      <c r="J21" s="120"/>
      <c r="K21" s="117"/>
      <c r="L21" s="188" t="s">
        <v>59</v>
      </c>
      <c r="M21" s="188"/>
      <c r="N21" s="188"/>
      <c r="O21" s="188"/>
      <c r="P21" s="188"/>
      <c r="Q21" s="188"/>
      <c r="R21" s="188"/>
      <c r="S21" s="180"/>
      <c r="T21" s="184"/>
      <c r="U21" s="120"/>
      <c r="V21" s="120"/>
      <c r="W21" s="120"/>
      <c r="X21" s="120"/>
    </row>
    <row r="22" spans="1:24" ht="18" customHeight="1" x14ac:dyDescent="0.15">
      <c r="B22" s="120"/>
      <c r="I22" s="184"/>
      <c r="J22" s="120"/>
      <c r="K22" s="117"/>
      <c r="L22" s="188"/>
      <c r="M22" s="188"/>
      <c r="N22" s="188"/>
      <c r="O22" s="188"/>
      <c r="P22" s="188"/>
      <c r="Q22" s="188"/>
      <c r="R22" s="188"/>
      <c r="S22" s="180"/>
      <c r="T22" s="184"/>
      <c r="U22" s="120"/>
      <c r="V22" s="120"/>
      <c r="W22" s="120"/>
      <c r="X22" s="120"/>
    </row>
    <row r="23" spans="1:24" ht="18" customHeight="1" x14ac:dyDescent="0.15">
      <c r="B23" s="120"/>
      <c r="I23" s="184"/>
      <c r="J23" s="120"/>
      <c r="K23" s="117"/>
      <c r="L23" s="188"/>
      <c r="M23" s="188"/>
      <c r="N23" s="188"/>
      <c r="O23" s="188"/>
      <c r="P23" s="188"/>
      <c r="Q23" s="188"/>
      <c r="R23" s="188"/>
      <c r="S23" s="180"/>
      <c r="T23" s="184"/>
      <c r="U23" s="120"/>
      <c r="V23" s="120"/>
      <c r="W23" s="120"/>
      <c r="X23" s="120"/>
    </row>
    <row r="24" spans="1:24" ht="18" customHeight="1" x14ac:dyDescent="0.15">
      <c r="B24" s="120"/>
      <c r="I24" s="184"/>
      <c r="J24" s="120"/>
      <c r="K24" s="117"/>
      <c r="L24" s="180"/>
      <c r="M24" s="180"/>
      <c r="N24" s="180"/>
      <c r="O24" s="180"/>
      <c r="P24" s="180"/>
      <c r="Q24" s="180"/>
      <c r="R24" s="180"/>
      <c r="S24" s="180"/>
      <c r="T24" s="184"/>
      <c r="U24" s="120"/>
      <c r="V24" s="120"/>
      <c r="W24" s="120"/>
      <c r="X24" s="120"/>
    </row>
    <row r="25" spans="1:24" ht="18" customHeight="1" x14ac:dyDescent="0.15">
      <c r="B25" s="120"/>
      <c r="I25" s="184"/>
      <c r="J25" s="120"/>
      <c r="K25" s="117"/>
      <c r="L25" s="62"/>
      <c r="M25" s="62"/>
      <c r="N25" s="62"/>
      <c r="O25" s="62"/>
      <c r="P25" s="62"/>
      <c r="Q25" s="62"/>
      <c r="R25" s="62"/>
      <c r="S25" s="62"/>
      <c r="T25" s="119"/>
      <c r="U25" s="120"/>
      <c r="V25" s="120"/>
      <c r="W25" s="120"/>
      <c r="X25" s="120"/>
    </row>
    <row r="26" spans="1:24" ht="18" customHeight="1" x14ac:dyDescent="0.15">
      <c r="B26" s="120"/>
      <c r="I26" s="184"/>
      <c r="J26" s="120"/>
      <c r="K26" s="117"/>
      <c r="L26" s="62"/>
      <c r="M26" s="62"/>
      <c r="N26" s="62"/>
      <c r="O26" s="62"/>
      <c r="P26" s="62"/>
      <c r="Q26" s="62"/>
      <c r="R26" s="62"/>
      <c r="S26" s="62"/>
      <c r="T26" s="119"/>
      <c r="U26" s="120"/>
      <c r="V26" s="120"/>
      <c r="W26" s="120"/>
      <c r="X26" s="120"/>
    </row>
    <row r="27" spans="1:24" ht="18" customHeight="1" x14ac:dyDescent="0.15">
      <c r="B27" s="120"/>
      <c r="I27" s="184"/>
      <c r="J27" s="120"/>
      <c r="K27" s="117"/>
      <c r="L27" s="62"/>
      <c r="M27" s="62"/>
      <c r="N27" s="62"/>
      <c r="O27" s="62"/>
      <c r="P27" s="62"/>
      <c r="Q27" s="62"/>
      <c r="R27" s="62"/>
      <c r="S27" s="62"/>
      <c r="T27" s="119"/>
      <c r="U27" s="120"/>
      <c r="V27" s="120"/>
      <c r="W27" s="120"/>
      <c r="X27" s="120"/>
    </row>
    <row r="28" spans="1:24" ht="13.5" customHeight="1" x14ac:dyDescent="0.15">
      <c r="B28" s="120"/>
      <c r="I28" s="184"/>
      <c r="J28" s="120"/>
      <c r="K28" s="117"/>
      <c r="L28" s="62"/>
      <c r="M28" s="62"/>
      <c r="N28" s="62"/>
      <c r="O28" s="62"/>
      <c r="P28" s="62"/>
      <c r="Q28" s="62"/>
      <c r="R28" s="62"/>
      <c r="S28" s="62"/>
      <c r="T28" s="119"/>
      <c r="U28" s="120"/>
      <c r="V28" s="120"/>
      <c r="W28" s="120"/>
      <c r="X28" s="120"/>
    </row>
    <row r="29" spans="1:24" ht="15" customHeight="1" x14ac:dyDescent="0.15">
      <c r="B29" s="120"/>
      <c r="I29" s="107"/>
      <c r="K29" s="117"/>
      <c r="L29" s="62"/>
      <c r="M29" s="62"/>
      <c r="N29" s="62"/>
      <c r="O29" s="62"/>
      <c r="P29" s="62"/>
      <c r="Q29" s="62"/>
      <c r="R29" s="62"/>
      <c r="S29" s="62"/>
      <c r="T29" s="119"/>
      <c r="U29" s="120"/>
      <c r="V29" s="120"/>
      <c r="W29" s="120"/>
      <c r="X29" s="120"/>
    </row>
    <row r="30" spans="1:24" ht="16.5" customHeight="1" x14ac:dyDescent="0.15">
      <c r="I30" s="103"/>
      <c r="J30" s="120" t="s">
        <v>84</v>
      </c>
      <c r="K30" s="117"/>
      <c r="L30" s="62"/>
      <c r="M30" s="62"/>
      <c r="N30" s="62"/>
      <c r="O30" s="62"/>
      <c r="P30" s="62"/>
      <c r="Q30" s="62"/>
      <c r="R30" s="62"/>
      <c r="S30" s="62"/>
      <c r="T30" s="119"/>
      <c r="U30" s="120"/>
      <c r="V30" s="120"/>
      <c r="W30" s="120"/>
      <c r="X30" s="120"/>
    </row>
    <row r="31" spans="1:24" x14ac:dyDescent="0.15">
      <c r="I31" s="120"/>
      <c r="K31" s="117"/>
    </row>
    <row r="32" spans="1:24" x14ac:dyDescent="0.15">
      <c r="I32" s="120"/>
      <c r="K32" s="117"/>
    </row>
    <row r="33" spans="9:24" x14ac:dyDescent="0.15">
      <c r="I33" s="120"/>
      <c r="K33" s="117"/>
    </row>
    <row r="34" spans="9:24" x14ac:dyDescent="0.15">
      <c r="I34" s="120"/>
      <c r="J34" s="120"/>
      <c r="K34" s="117"/>
      <c r="L34" s="62"/>
      <c r="M34" s="62"/>
      <c r="N34" s="62"/>
      <c r="O34" s="62"/>
      <c r="P34" s="62"/>
      <c r="Q34" s="62"/>
      <c r="R34" s="62"/>
      <c r="S34" s="62"/>
      <c r="T34" s="119"/>
      <c r="U34" s="120"/>
      <c r="V34" s="120"/>
      <c r="W34" s="120"/>
      <c r="X34" s="120"/>
    </row>
    <row r="35" spans="9:24" x14ac:dyDescent="0.15">
      <c r="I35" s="120"/>
      <c r="J35" s="120"/>
      <c r="K35" s="117"/>
      <c r="L35" s="62"/>
      <c r="M35" s="62"/>
      <c r="N35" s="62"/>
      <c r="O35" s="62"/>
      <c r="P35" s="62"/>
      <c r="Q35" s="62"/>
      <c r="R35" s="62"/>
      <c r="S35" s="62"/>
      <c r="T35" s="119"/>
      <c r="U35" s="120"/>
      <c r="V35" s="120"/>
      <c r="W35" s="120"/>
      <c r="X35" s="120"/>
    </row>
    <row r="36" spans="9:24" ht="14.25" thickBot="1" x14ac:dyDescent="0.2">
      <c r="I36" s="120"/>
      <c r="J36" s="120"/>
      <c r="K36" s="118"/>
      <c r="L36" s="181"/>
      <c r="M36" s="181"/>
      <c r="N36" s="181"/>
      <c r="O36" s="181"/>
      <c r="P36" s="181"/>
      <c r="Q36" s="181"/>
      <c r="R36" s="181"/>
      <c r="S36" s="181"/>
      <c r="T36" s="182"/>
      <c r="U36" s="120"/>
      <c r="V36" s="120"/>
      <c r="W36" s="120"/>
      <c r="X36" s="120"/>
    </row>
    <row r="37" spans="9:24" ht="14.25" thickTop="1" x14ac:dyDescent="0.15">
      <c r="I37" s="120"/>
      <c r="J37" s="120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20"/>
      <c r="V37" s="120"/>
      <c r="W37" s="120"/>
      <c r="X37" s="120"/>
    </row>
    <row r="38" spans="9:24" x14ac:dyDescent="0.15"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</row>
    <row r="39" spans="9:24" x14ac:dyDescent="0.15"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</row>
    <row r="40" spans="9:24" x14ac:dyDescent="0.15"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</row>
    <row r="41" spans="9:24" x14ac:dyDescent="0.15"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</row>
    <row r="42" spans="9:24" x14ac:dyDescent="0.15"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</row>
    <row r="43" spans="9:24" x14ac:dyDescent="0.15"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</row>
    <row r="44" spans="9:24" x14ac:dyDescent="0.15"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</row>
    <row r="45" spans="9:24" x14ac:dyDescent="0.15"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</row>
  </sheetData>
  <protectedRanges>
    <protectedRange sqref="D4" name="区域1"/>
  </protectedRanges>
  <mergeCells count="32">
    <mergeCell ref="I6:I28"/>
    <mergeCell ref="B16:B17"/>
    <mergeCell ref="C6:H8"/>
    <mergeCell ref="A6:B8"/>
    <mergeCell ref="C13:H13"/>
    <mergeCell ref="C11:H11"/>
    <mergeCell ref="C9:H9"/>
    <mergeCell ref="C10:H10"/>
    <mergeCell ref="L24:R24"/>
    <mergeCell ref="P20:R20"/>
    <mergeCell ref="O6:R6"/>
    <mergeCell ref="L6:L7"/>
    <mergeCell ref="L21:R23"/>
    <mergeCell ref="M7:R9"/>
    <mergeCell ref="M6:N6"/>
    <mergeCell ref="L20:O20"/>
    <mergeCell ref="K37:T37"/>
    <mergeCell ref="B1:C2"/>
    <mergeCell ref="D1:J1"/>
    <mergeCell ref="D2:J2"/>
    <mergeCell ref="D4:J4"/>
    <mergeCell ref="B4:C4"/>
    <mergeCell ref="C17:H17"/>
    <mergeCell ref="C12:H12"/>
    <mergeCell ref="C14:H14"/>
    <mergeCell ref="C16:H16"/>
    <mergeCell ref="C15:H15"/>
    <mergeCell ref="B10:B15"/>
    <mergeCell ref="L3:R3"/>
    <mergeCell ref="L8:L9"/>
    <mergeCell ref="L36:T36"/>
    <mergeCell ref="S6:T24"/>
  </mergeCells>
  <phoneticPr fontId="1" type="noConversion"/>
  <hyperlinks>
    <hyperlink ref="C10:H10" location="'1.小反刍兽疫竞争'!A1" display="小反刍兽疫病毒竞争ELISA抗体检测试剂盒 " xr:uid="{00000000-0004-0000-0000-000000000000}"/>
    <hyperlink ref="C11:H11" location="'2.小反刍兽疫阻断'!A1" display="小反刍兽疫阻断ELISA抗体检测试剂盒 " xr:uid="{00000000-0004-0000-0000-000001000000}"/>
    <hyperlink ref="C12:H12" location="'3.口蹄疫O型竞争'!A1" display="口蹄疫病毒O型竞争ELISA抗体检测试剂盒" xr:uid="{00000000-0004-0000-0000-000002000000}"/>
    <hyperlink ref="C13:H13" location="'4.口蹄疫A型竞争'!Print_Area" display="口蹄疫病毒A型竞争ELISA抗体检测试剂盒" xr:uid="{00000000-0004-0000-0000-000003000000}"/>
    <hyperlink ref="C14:H14" location="'5.布氏菌间接'!Print_Area" display="布氏菌间接ELISA抗体检测试剂盒" xr:uid="{00000000-0004-0000-0000-000005000000}"/>
    <hyperlink ref="C15:H15" location="'6.布氏菌竞争'!Print_Area" display="布氏菌竞争ELISA抗体检测试剂盒" xr:uid="{00000000-0004-0000-0000-000006000000}"/>
    <hyperlink ref="C17:H17" location="'8.猪瘟间接'!Print_Area" display="猪瘟病毒间接ELISA抗体检测试剂盒" xr:uid="{00000000-0004-0000-0000-000008000000}"/>
    <hyperlink ref="C16:H16" location="'7.非洲猪瘟病毒阻断ELISA抗体检测试剂盒'!A1" display="非洲猪瘟间接ELISA抗体检测试剂盒" xr:uid="{EC8F8704-E87F-4F47-B2EE-C4BD78C90D89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1"/>
  <sheetViews>
    <sheetView showGridLines="0" workbookViewId="0">
      <selection sqref="A1:C1"/>
    </sheetView>
  </sheetViews>
  <sheetFormatPr defaultRowHeight="13.5" x14ac:dyDescent="0.15"/>
  <cols>
    <col min="1" max="1" width="5.125" customWidth="1"/>
    <col min="2" max="4" width="7.75" customWidth="1"/>
    <col min="5" max="5" width="8.125" customWidth="1"/>
    <col min="6" max="13" width="7.75" customWidth="1"/>
    <col min="14" max="14" width="4" customWidth="1"/>
    <col min="15" max="15" width="3" style="23" customWidth="1"/>
    <col min="16" max="16" width="2.875" style="23" customWidth="1"/>
    <col min="17" max="17" width="17.5" style="23" customWidth="1"/>
  </cols>
  <sheetData>
    <row r="1" spans="1:30" ht="24" customHeight="1" x14ac:dyDescent="0.15">
      <c r="A1" s="211"/>
      <c r="B1" s="211"/>
      <c r="C1" s="211"/>
      <c r="D1" s="179" t="str">
        <f>IF(目录!D4="","",目录!D4)</f>
        <v/>
      </c>
      <c r="E1" s="179"/>
      <c r="F1" s="179"/>
      <c r="G1" s="179"/>
      <c r="H1" s="179"/>
      <c r="I1" s="179"/>
      <c r="J1" s="179"/>
      <c r="K1" s="82"/>
      <c r="L1" s="82"/>
      <c r="M1" s="81"/>
      <c r="O1"/>
      <c r="P1"/>
      <c r="Q1"/>
    </row>
    <row r="2" spans="1:30" ht="21.6" customHeight="1" x14ac:dyDescent="0.25">
      <c r="A2" s="79"/>
      <c r="C2" s="212" t="s">
        <v>68</v>
      </c>
      <c r="D2" s="212"/>
      <c r="E2" s="212"/>
      <c r="F2" s="212"/>
      <c r="G2" s="212"/>
      <c r="H2" s="212"/>
      <c r="I2" s="212"/>
      <c r="J2" s="212"/>
      <c r="K2" s="212"/>
      <c r="L2" s="83"/>
      <c r="M2" s="81"/>
      <c r="O2"/>
      <c r="P2"/>
      <c r="Q2"/>
    </row>
    <row r="3" spans="1:30" ht="10.15" customHeight="1" thickBot="1" x14ac:dyDescent="0.3">
      <c r="A3" s="99"/>
      <c r="B3" s="99"/>
      <c r="C3" s="55"/>
      <c r="D3" s="9"/>
      <c r="E3" s="9"/>
      <c r="F3" s="9"/>
      <c r="G3" s="9"/>
      <c r="H3" s="9"/>
      <c r="I3" s="9"/>
      <c r="J3" s="9"/>
      <c r="K3" s="98"/>
      <c r="L3" s="98"/>
      <c r="M3" s="98"/>
    </row>
    <row r="4" spans="1:30" ht="19.899999999999999" customHeight="1" thickTop="1" thickBot="1" x14ac:dyDescent="0.2">
      <c r="A4" s="213" t="s">
        <v>52</v>
      </c>
      <c r="B4" s="213"/>
      <c r="C4" s="16"/>
      <c r="D4" s="7"/>
      <c r="E4" s="7"/>
      <c r="F4" s="7"/>
      <c r="G4" s="7"/>
      <c r="H4" s="7"/>
      <c r="I4" s="7"/>
      <c r="J4" s="7"/>
      <c r="K4" s="7"/>
      <c r="L4" s="7"/>
      <c r="M4" s="7"/>
      <c r="S4" s="66"/>
    </row>
    <row r="5" spans="1:30" ht="13.9" customHeight="1" thickTop="1" x14ac:dyDescent="0.15">
      <c r="A5" s="11"/>
      <c r="B5" s="12">
        <v>1</v>
      </c>
      <c r="C5" s="12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</row>
    <row r="6" spans="1:30" ht="13.9" customHeight="1" x14ac:dyDescent="0.15">
      <c r="A6" s="15" t="s">
        <v>1</v>
      </c>
      <c r="B6" s="48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30" ht="13.9" customHeight="1" x14ac:dyDescent="0.15">
      <c r="A7" s="1" t="s">
        <v>2</v>
      </c>
      <c r="B7" s="48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30" ht="13.9" customHeight="1" x14ac:dyDescent="0.15">
      <c r="A8" s="15" t="s">
        <v>4</v>
      </c>
      <c r="B8" s="5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30" ht="13.9" customHeight="1" x14ac:dyDescent="0.15">
      <c r="A9" s="1" t="s">
        <v>6</v>
      </c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30" ht="13.9" customHeight="1" x14ac:dyDescent="0.15">
      <c r="A10" s="15" t="s">
        <v>8</v>
      </c>
      <c r="B10" s="53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30" ht="13.9" customHeight="1" x14ac:dyDescent="0.15">
      <c r="A11" s="1" t="s">
        <v>9</v>
      </c>
      <c r="B11" s="53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30" ht="13.9" customHeight="1" x14ac:dyDescent="0.15">
      <c r="A12" s="15" t="s">
        <v>10</v>
      </c>
      <c r="B12" s="49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30" ht="13.9" customHeight="1" x14ac:dyDescent="0.15">
      <c r="A13" s="2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30" ht="7.9" customHeight="1" thickBot="1" x14ac:dyDescent="0.3">
      <c r="A14" s="99"/>
      <c r="B14" s="99"/>
      <c r="C14" s="55"/>
      <c r="D14" s="9"/>
      <c r="E14" s="9"/>
      <c r="F14" s="9"/>
      <c r="G14" s="9"/>
      <c r="H14" s="9"/>
      <c r="I14" s="9"/>
      <c r="J14" s="9"/>
      <c r="K14" s="98"/>
      <c r="L14" s="98"/>
      <c r="M14" s="98"/>
    </row>
    <row r="15" spans="1:30" ht="19.149999999999999" customHeight="1" thickTop="1" thickBot="1" x14ac:dyDescent="0.2">
      <c r="A15" s="213" t="s">
        <v>0</v>
      </c>
      <c r="B15" s="213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O15" s="24"/>
      <c r="P15" s="210" t="s">
        <v>24</v>
      </c>
      <c r="Q15" s="210"/>
    </row>
    <row r="16" spans="1:30" ht="13.9" customHeight="1" thickTop="1" x14ac:dyDescent="0.15">
      <c r="A16" s="11"/>
      <c r="B16" s="12">
        <v>1</v>
      </c>
      <c r="C16" s="12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O16" s="32" t="s">
        <v>25</v>
      </c>
      <c r="P16" s="33"/>
      <c r="Q16" s="101" t="s">
        <v>50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ht="13.9" customHeight="1" x14ac:dyDescent="0.15">
      <c r="A17" s="15" t="s">
        <v>1</v>
      </c>
      <c r="B17" s="8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O17" s="32" t="s">
        <v>26</v>
      </c>
      <c r="P17" s="35"/>
      <c r="Q17" s="101" t="s">
        <v>51</v>
      </c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13.9" customHeight="1" x14ac:dyDescent="0.15">
      <c r="A18" s="1" t="s">
        <v>2</v>
      </c>
      <c r="B18" s="84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O18" s="32" t="s">
        <v>27</v>
      </c>
      <c r="P18" s="36"/>
      <c r="Q18" s="101" t="s">
        <v>3</v>
      </c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ht="13.9" customHeight="1" x14ac:dyDescent="0.15">
      <c r="A19" s="15" t="s">
        <v>4</v>
      </c>
      <c r="B19" s="88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O19" s="32" t="s">
        <v>28</v>
      </c>
      <c r="P19" s="214" t="s">
        <v>5</v>
      </c>
      <c r="Q19" s="214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ht="13.9" customHeight="1" x14ac:dyDescent="0.15">
      <c r="A20" s="1" t="s">
        <v>6</v>
      </c>
      <c r="B20" s="88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O20" s="32" t="s">
        <v>29</v>
      </c>
      <c r="P20" s="215" t="s">
        <v>7</v>
      </c>
      <c r="Q20" s="215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ht="13.9" customHeight="1" x14ac:dyDescent="0.15">
      <c r="A21" s="15" t="s">
        <v>8</v>
      </c>
      <c r="B21" s="89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O21" s="25"/>
      <c r="P21" s="215"/>
      <c r="Q21" s="215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ht="13.9" customHeight="1" x14ac:dyDescent="0.15">
      <c r="A22" s="1" t="s">
        <v>9</v>
      </c>
      <c r="B22" s="89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O22" s="25"/>
      <c r="P22" s="215"/>
      <c r="Q22" s="215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9" customHeight="1" x14ac:dyDescent="0.15">
      <c r="A23" s="15" t="s">
        <v>10</v>
      </c>
      <c r="B23" s="85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25"/>
      <c r="P23" s="40"/>
      <c r="Q23" s="40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13.9" customHeight="1" x14ac:dyDescent="0.15">
      <c r="A24" s="2" t="s">
        <v>12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O24" s="25"/>
      <c r="P24" s="40"/>
      <c r="Q24" s="40"/>
    </row>
    <row r="25" spans="1:30" ht="10.9" customHeight="1" thickBot="1" x14ac:dyDescent="0.2">
      <c r="A25" s="3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O25" s="25"/>
      <c r="P25" s="40"/>
      <c r="Q25" s="40"/>
    </row>
    <row r="26" spans="1:30" ht="19.899999999999999" customHeight="1" thickTop="1" thickBot="1" x14ac:dyDescent="0.2">
      <c r="A26" s="216" t="s">
        <v>13</v>
      </c>
      <c r="B26" s="216"/>
      <c r="C26" s="13"/>
      <c r="D26" s="18"/>
      <c r="E26" s="18"/>
      <c r="F26" s="18"/>
      <c r="G26" s="18"/>
      <c r="H26" s="18"/>
      <c r="I26" s="18"/>
      <c r="J26" s="18"/>
      <c r="K26" s="18"/>
      <c r="L26" s="18"/>
      <c r="M26" s="18"/>
      <c r="O26" s="26"/>
      <c r="P26" s="210" t="s">
        <v>24</v>
      </c>
      <c r="Q26" s="210"/>
    </row>
    <row r="27" spans="1:30" ht="13.9" customHeight="1" thickTop="1" x14ac:dyDescent="0.15">
      <c r="A27" s="11"/>
      <c r="B27" s="12">
        <v>1</v>
      </c>
      <c r="C27" s="12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14">
        <v>9</v>
      </c>
      <c r="K27" s="14">
        <v>10</v>
      </c>
      <c r="L27" s="14">
        <v>11</v>
      </c>
      <c r="M27" s="14">
        <v>12</v>
      </c>
      <c r="O27" s="32" t="s">
        <v>25</v>
      </c>
      <c r="P27" s="215" t="s">
        <v>34</v>
      </c>
      <c r="Q27" s="215"/>
    </row>
    <row r="28" spans="1:30" ht="13.9" customHeight="1" x14ac:dyDescent="0.15">
      <c r="A28" s="2" t="s">
        <v>1</v>
      </c>
      <c r="B28" s="74" t="str">
        <f>IF(ISERROR(100-(VALUE($B$17+$B$18)/2)/(VALUE($B$21+$B$22)/2)*100),"",100-(VALUE($B$17+$B$18)/2)/(VALUE($B$21+$B$22)/2)*100)</f>
        <v/>
      </c>
      <c r="C28" s="75" t="str">
        <f>IF(C17="","",100-(C17*1)/(VALUE($B$21+$B$22)/2)*100)</f>
        <v/>
      </c>
      <c r="D28" s="75" t="str">
        <f t="shared" ref="D28:M28" si="0">IF(D17="","",100-(D17*1)/(VALUE($B$21+$B$22)/2)*100)</f>
        <v/>
      </c>
      <c r="E28" s="75" t="str">
        <f t="shared" si="0"/>
        <v/>
      </c>
      <c r="F28" s="75" t="str">
        <f t="shared" si="0"/>
        <v/>
      </c>
      <c r="G28" s="75" t="str">
        <f t="shared" si="0"/>
        <v/>
      </c>
      <c r="H28" s="75" t="str">
        <f t="shared" si="0"/>
        <v/>
      </c>
      <c r="I28" s="75" t="str">
        <f t="shared" si="0"/>
        <v/>
      </c>
      <c r="J28" s="75" t="str">
        <f t="shared" si="0"/>
        <v/>
      </c>
      <c r="K28" s="75" t="str">
        <f t="shared" si="0"/>
        <v/>
      </c>
      <c r="L28" s="75" t="str">
        <f t="shared" si="0"/>
        <v/>
      </c>
      <c r="M28" s="75" t="str">
        <f t="shared" si="0"/>
        <v/>
      </c>
      <c r="O28" s="27"/>
      <c r="P28" s="215"/>
      <c r="Q28" s="215"/>
    </row>
    <row r="29" spans="1:30" ht="13.9" customHeight="1" x14ac:dyDescent="0.15">
      <c r="A29" s="2" t="s">
        <v>2</v>
      </c>
      <c r="B29" s="74" t="str">
        <f>IF(ISERROR(100-(VALUE($B$17+$B$18)/2)/(VALUE($B$21+$B$22)/2)*100),"",100-(VALUE($B$17+$B$18)/2)/(VALUE($B$21+$B$22)/2)*100)</f>
        <v/>
      </c>
      <c r="C29" s="76" t="str">
        <f>IF(C18="","",100-(C18*1)/(VALUE($B$21+$B$22)/2)*100)</f>
        <v/>
      </c>
      <c r="D29" s="76" t="str">
        <f t="shared" ref="C29:M33" si="1">IF(D18="","",100-(D18*1)/(VALUE($B$21+$B$22)/2)*100)</f>
        <v/>
      </c>
      <c r="E29" s="76" t="str">
        <f t="shared" si="1"/>
        <v/>
      </c>
      <c r="F29" s="76" t="str">
        <f t="shared" si="1"/>
        <v/>
      </c>
      <c r="G29" s="76" t="str">
        <f t="shared" si="1"/>
        <v/>
      </c>
      <c r="H29" s="76" t="str">
        <f t="shared" si="1"/>
        <v/>
      </c>
      <c r="I29" s="76" t="str">
        <f t="shared" si="1"/>
        <v/>
      </c>
      <c r="J29" s="76" t="str">
        <f t="shared" si="1"/>
        <v/>
      </c>
      <c r="K29" s="76" t="str">
        <f t="shared" si="1"/>
        <v/>
      </c>
      <c r="L29" s="76" t="str">
        <f t="shared" si="1"/>
        <v/>
      </c>
      <c r="M29" s="76" t="str">
        <f t="shared" si="1"/>
        <v/>
      </c>
      <c r="O29" s="27"/>
      <c r="P29" s="215"/>
      <c r="Q29" s="215"/>
      <c r="V29" s="23"/>
    </row>
    <row r="30" spans="1:30" ht="13.9" customHeight="1" x14ac:dyDescent="0.15">
      <c r="A30" s="2" t="s">
        <v>4</v>
      </c>
      <c r="B30" s="77" t="str">
        <f>IF(ISERROR(100-(VALUE($B$19+$B$20)/2)/(VALUE($B$21+$B$22)/2)*100),"",100-(VALUE($B$19+$B$20)/2)/(VALUE($B$21+$B$22)/2)*100)</f>
        <v/>
      </c>
      <c r="C30" s="75" t="str">
        <f t="shared" si="1"/>
        <v/>
      </c>
      <c r="D30" s="75" t="str">
        <f t="shared" si="1"/>
        <v/>
      </c>
      <c r="E30" s="75" t="str">
        <f t="shared" si="1"/>
        <v/>
      </c>
      <c r="F30" s="75" t="str">
        <f t="shared" si="1"/>
        <v/>
      </c>
      <c r="G30" s="75" t="str">
        <f t="shared" si="1"/>
        <v/>
      </c>
      <c r="H30" s="75" t="str">
        <f t="shared" si="1"/>
        <v/>
      </c>
      <c r="I30" s="75" t="str">
        <f t="shared" si="1"/>
        <v/>
      </c>
      <c r="J30" s="75" t="str">
        <f t="shared" si="1"/>
        <v/>
      </c>
      <c r="K30" s="75" t="str">
        <f t="shared" si="1"/>
        <v/>
      </c>
      <c r="L30" s="75" t="str">
        <f t="shared" si="1"/>
        <v/>
      </c>
      <c r="M30" s="75" t="str">
        <f t="shared" si="1"/>
        <v/>
      </c>
      <c r="O30" s="27"/>
      <c r="P30" s="38"/>
      <c r="Q30" s="38"/>
    </row>
    <row r="31" spans="1:30" ht="13.9" customHeight="1" x14ac:dyDescent="0.15">
      <c r="A31" s="2" t="s">
        <v>6</v>
      </c>
      <c r="B31" s="77" t="str">
        <f>IF(ISERROR(100-(VALUE($B$19+$B$20)/2)/(VALUE($B$21+$B$22)/2)*100),"",100-(VALUE($B$19+$B$20)/2)/(VALUE($B$21+$B$22)/2)*100)</f>
        <v/>
      </c>
      <c r="C31" s="76" t="str">
        <f t="shared" si="1"/>
        <v/>
      </c>
      <c r="D31" s="76" t="str">
        <f t="shared" si="1"/>
        <v/>
      </c>
      <c r="E31" s="76" t="str">
        <f t="shared" si="1"/>
        <v/>
      </c>
      <c r="F31" s="76" t="str">
        <f t="shared" si="1"/>
        <v/>
      </c>
      <c r="G31" s="76" t="str">
        <f t="shared" si="1"/>
        <v/>
      </c>
      <c r="H31" s="76" t="str">
        <f t="shared" si="1"/>
        <v/>
      </c>
      <c r="I31" s="76" t="str">
        <f t="shared" si="1"/>
        <v/>
      </c>
      <c r="J31" s="76" t="str">
        <f t="shared" si="1"/>
        <v/>
      </c>
      <c r="K31" s="76" t="str">
        <f t="shared" si="1"/>
        <v/>
      </c>
      <c r="L31" s="76" t="str">
        <f t="shared" si="1"/>
        <v/>
      </c>
      <c r="M31" s="76" t="str">
        <f t="shared" si="1"/>
        <v/>
      </c>
      <c r="O31" s="27"/>
      <c r="P31" s="38"/>
      <c r="Q31" s="38"/>
    </row>
    <row r="32" spans="1:30" ht="13.9" customHeight="1" x14ac:dyDescent="0.15">
      <c r="A32" s="2" t="s">
        <v>8</v>
      </c>
      <c r="B32" s="78" t="s">
        <v>17</v>
      </c>
      <c r="C32" s="75" t="str">
        <f t="shared" si="1"/>
        <v/>
      </c>
      <c r="D32" s="75" t="str">
        <f t="shared" si="1"/>
        <v/>
      </c>
      <c r="E32" s="75" t="str">
        <f t="shared" si="1"/>
        <v/>
      </c>
      <c r="F32" s="75" t="str">
        <f t="shared" si="1"/>
        <v/>
      </c>
      <c r="G32" s="75" t="str">
        <f t="shared" si="1"/>
        <v/>
      </c>
      <c r="H32" s="75" t="str">
        <f t="shared" si="1"/>
        <v/>
      </c>
      <c r="I32" s="75" t="str">
        <f t="shared" si="1"/>
        <v/>
      </c>
      <c r="J32" s="75" t="str">
        <f t="shared" si="1"/>
        <v/>
      </c>
      <c r="K32" s="75" t="str">
        <f t="shared" si="1"/>
        <v/>
      </c>
      <c r="L32" s="75" t="str">
        <f t="shared" si="1"/>
        <v/>
      </c>
      <c r="M32" s="75" t="str">
        <f t="shared" si="1"/>
        <v/>
      </c>
      <c r="O32" s="27"/>
      <c r="P32" s="38"/>
      <c r="Q32" s="38"/>
    </row>
    <row r="33" spans="1:17" ht="13.9" customHeight="1" x14ac:dyDescent="0.15">
      <c r="A33" s="2" t="s">
        <v>9</v>
      </c>
      <c r="B33" s="78" t="s">
        <v>17</v>
      </c>
      <c r="C33" s="76" t="str">
        <f t="shared" si="1"/>
        <v/>
      </c>
      <c r="D33" s="76" t="str">
        <f t="shared" si="1"/>
        <v/>
      </c>
      <c r="E33" s="76" t="str">
        <f t="shared" si="1"/>
        <v/>
      </c>
      <c r="F33" s="76" t="str">
        <f t="shared" si="1"/>
        <v/>
      </c>
      <c r="G33" s="76" t="str">
        <f t="shared" si="1"/>
        <v/>
      </c>
      <c r="H33" s="76" t="str">
        <f t="shared" si="1"/>
        <v/>
      </c>
      <c r="I33" s="76" t="str">
        <f t="shared" si="1"/>
        <v/>
      </c>
      <c r="J33" s="76" t="str">
        <f t="shared" si="1"/>
        <v/>
      </c>
      <c r="K33" s="76" t="str">
        <f t="shared" si="1"/>
        <v/>
      </c>
      <c r="L33" s="76" t="str">
        <f t="shared" si="1"/>
        <v/>
      </c>
      <c r="M33" s="76" t="str">
        <f t="shared" si="1"/>
        <v/>
      </c>
      <c r="O33" s="28"/>
      <c r="P33" s="38"/>
      <c r="Q33" s="38"/>
    </row>
    <row r="34" spans="1:17" ht="13.9" customHeight="1" x14ac:dyDescent="0.15">
      <c r="A34" s="2" t="s">
        <v>10</v>
      </c>
      <c r="B34" s="75" t="str">
        <f t="shared" ref="B34:M35" si="2">IF(B23="","",100-(B23*1)/(VALUE($B$21+$B$22)/2)*100)</f>
        <v/>
      </c>
      <c r="C34" s="75" t="str">
        <f t="shared" si="2"/>
        <v/>
      </c>
      <c r="D34" s="75" t="str">
        <f t="shared" si="2"/>
        <v/>
      </c>
      <c r="E34" s="75" t="str">
        <f t="shared" si="2"/>
        <v/>
      </c>
      <c r="F34" s="75" t="str">
        <f t="shared" si="2"/>
        <v/>
      </c>
      <c r="G34" s="75" t="str">
        <f t="shared" si="2"/>
        <v/>
      </c>
      <c r="H34" s="75" t="str">
        <f t="shared" si="2"/>
        <v/>
      </c>
      <c r="I34" s="75" t="str">
        <f t="shared" si="2"/>
        <v/>
      </c>
      <c r="J34" s="75" t="str">
        <f t="shared" si="2"/>
        <v/>
      </c>
      <c r="K34" s="75" t="str">
        <f t="shared" si="2"/>
        <v/>
      </c>
      <c r="L34" s="75" t="str">
        <f t="shared" si="2"/>
        <v/>
      </c>
      <c r="M34" s="75" t="str">
        <f t="shared" si="2"/>
        <v/>
      </c>
      <c r="O34" s="28"/>
      <c r="P34" s="38"/>
      <c r="Q34" s="38"/>
    </row>
    <row r="35" spans="1:17" ht="13.9" customHeight="1" x14ac:dyDescent="0.15">
      <c r="A35" s="2" t="s">
        <v>12</v>
      </c>
      <c r="B35" s="76" t="str">
        <f t="shared" si="2"/>
        <v/>
      </c>
      <c r="C35" s="76" t="str">
        <f t="shared" si="2"/>
        <v/>
      </c>
      <c r="D35" s="76" t="str">
        <f t="shared" si="2"/>
        <v/>
      </c>
      <c r="E35" s="76" t="str">
        <f t="shared" si="2"/>
        <v/>
      </c>
      <c r="F35" s="76" t="str">
        <f t="shared" si="2"/>
        <v/>
      </c>
      <c r="G35" s="76" t="str">
        <f t="shared" si="2"/>
        <v/>
      </c>
      <c r="H35" s="76" t="str">
        <f t="shared" si="2"/>
        <v/>
      </c>
      <c r="I35" s="76" t="str">
        <f t="shared" si="2"/>
        <v/>
      </c>
      <c r="J35" s="76" t="str">
        <f t="shared" si="2"/>
        <v/>
      </c>
      <c r="K35" s="76" t="str">
        <f t="shared" si="2"/>
        <v/>
      </c>
      <c r="L35" s="76" t="str">
        <f t="shared" si="2"/>
        <v/>
      </c>
      <c r="M35" s="76" t="str">
        <f t="shared" si="2"/>
        <v/>
      </c>
      <c r="O35" s="38"/>
      <c r="Q35" s="38"/>
    </row>
    <row r="36" spans="1:17" ht="20.45" customHeight="1" thickBot="1" x14ac:dyDescent="0.2">
      <c r="B36" s="100" t="s">
        <v>31</v>
      </c>
      <c r="C36" s="60" t="str">
        <f>IF(B28="","",IF(B28&lt;40,"有效","无效"))</f>
        <v/>
      </c>
      <c r="D36" s="3"/>
      <c r="F36" s="100" t="s">
        <v>30</v>
      </c>
      <c r="G36" s="60" t="str">
        <f>IF(B30="","",IF(B30&gt;60,"有效","无效"))</f>
        <v/>
      </c>
      <c r="H36" s="39"/>
      <c r="I36" s="39"/>
      <c r="J36" s="39"/>
      <c r="K36" s="3"/>
      <c r="L36" s="3"/>
      <c r="M36" s="3"/>
      <c r="O36" s="26"/>
      <c r="P36" s="38"/>
      <c r="Q36" s="38"/>
    </row>
    <row r="37" spans="1:17" ht="19.899999999999999" customHeight="1" thickTop="1" thickBot="1" x14ac:dyDescent="0.2">
      <c r="A37" s="209" t="s">
        <v>14</v>
      </c>
      <c r="B37" s="20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O37" s="28"/>
      <c r="P37" s="210" t="s">
        <v>24</v>
      </c>
      <c r="Q37" s="210"/>
    </row>
    <row r="38" spans="1:17" ht="13.9" customHeight="1" thickTop="1" x14ac:dyDescent="0.15">
      <c r="A38" s="11"/>
      <c r="B38" s="12">
        <v>1</v>
      </c>
      <c r="C38" s="12">
        <v>2</v>
      </c>
      <c r="D38" s="41">
        <v>3</v>
      </c>
      <c r="E38" s="41">
        <v>4</v>
      </c>
      <c r="F38" s="41">
        <v>5</v>
      </c>
      <c r="G38" s="41">
        <v>6</v>
      </c>
      <c r="H38" s="41">
        <v>7</v>
      </c>
      <c r="I38" s="41">
        <v>8</v>
      </c>
      <c r="J38" s="41">
        <v>9</v>
      </c>
      <c r="K38" s="41">
        <v>10</v>
      </c>
      <c r="L38" s="41">
        <v>11</v>
      </c>
      <c r="M38" s="41">
        <v>12</v>
      </c>
      <c r="O38" s="32" t="s">
        <v>25</v>
      </c>
      <c r="P38" s="217" t="s">
        <v>35</v>
      </c>
      <c r="Q38" s="217"/>
    </row>
    <row r="39" spans="1:17" ht="13.9" customHeight="1" x14ac:dyDescent="0.15">
      <c r="A39" s="2" t="s">
        <v>1</v>
      </c>
      <c r="B39" s="42" t="s">
        <v>15</v>
      </c>
      <c r="C39" s="21" t="str">
        <f>IF(OR($C$36="无效",$G$36="无效",C28=""),"",IF(C28&gt;50,"P","N"))</f>
        <v/>
      </c>
      <c r="D39" s="21" t="str">
        <f t="shared" ref="D39:M39" si="3">IF(OR($C$36="无效",$G$36="无效",D28=""),"",IF(D28&gt;50,"P","N"))</f>
        <v/>
      </c>
      <c r="E39" s="21" t="str">
        <f t="shared" si="3"/>
        <v/>
      </c>
      <c r="F39" s="21" t="str">
        <f t="shared" si="3"/>
        <v/>
      </c>
      <c r="G39" s="21" t="str">
        <f t="shared" si="3"/>
        <v/>
      </c>
      <c r="H39" s="21" t="str">
        <f t="shared" si="3"/>
        <v/>
      </c>
      <c r="I39" s="21" t="str">
        <f t="shared" si="3"/>
        <v/>
      </c>
      <c r="J39" s="21" t="str">
        <f t="shared" si="3"/>
        <v/>
      </c>
      <c r="K39" s="21" t="str">
        <f t="shared" si="3"/>
        <v/>
      </c>
      <c r="L39" s="21" t="str">
        <f t="shared" si="3"/>
        <v/>
      </c>
      <c r="M39" s="21" t="str">
        <f t="shared" si="3"/>
        <v/>
      </c>
      <c r="O39" s="32" t="s">
        <v>26</v>
      </c>
      <c r="P39" s="217"/>
      <c r="Q39" s="217"/>
    </row>
    <row r="40" spans="1:17" ht="13.9" customHeight="1" x14ac:dyDescent="0.15">
      <c r="A40" s="2" t="s">
        <v>2</v>
      </c>
      <c r="B40" s="42" t="s">
        <v>15</v>
      </c>
      <c r="C40" s="22" t="str">
        <f t="shared" ref="C40:M44" si="4">IF(OR($C$36="无效",$G$36="无效",C29=""),"",IF(C29&gt;50,"P","N"))</f>
        <v/>
      </c>
      <c r="D40" s="22" t="str">
        <f t="shared" si="4"/>
        <v/>
      </c>
      <c r="E40" s="22" t="str">
        <f t="shared" si="4"/>
        <v/>
      </c>
      <c r="F40" s="22" t="str">
        <f t="shared" si="4"/>
        <v/>
      </c>
      <c r="G40" s="22" t="str">
        <f t="shared" si="4"/>
        <v/>
      </c>
      <c r="H40" s="22" t="str">
        <f t="shared" si="4"/>
        <v/>
      </c>
      <c r="I40" s="22" t="str">
        <f t="shared" si="4"/>
        <v/>
      </c>
      <c r="J40" s="22" t="str">
        <f t="shared" si="4"/>
        <v/>
      </c>
      <c r="K40" s="22" t="str">
        <f t="shared" si="4"/>
        <v/>
      </c>
      <c r="L40" s="22" t="str">
        <f t="shared" si="4"/>
        <v/>
      </c>
      <c r="M40" s="22" t="str">
        <f t="shared" si="4"/>
        <v/>
      </c>
      <c r="O40" s="28"/>
      <c r="P40" s="38"/>
      <c r="Q40" s="38"/>
    </row>
    <row r="41" spans="1:17" ht="13.9" customHeight="1" x14ac:dyDescent="0.15">
      <c r="A41" s="2" t="s">
        <v>4</v>
      </c>
      <c r="B41" s="43" t="s">
        <v>16</v>
      </c>
      <c r="C41" s="21" t="str">
        <f t="shared" si="4"/>
        <v/>
      </c>
      <c r="D41" s="21" t="str">
        <f t="shared" si="4"/>
        <v/>
      </c>
      <c r="E41" s="21" t="str">
        <f t="shared" si="4"/>
        <v/>
      </c>
      <c r="F41" s="21" t="str">
        <f t="shared" si="4"/>
        <v/>
      </c>
      <c r="G41" s="21" t="str">
        <f t="shared" si="4"/>
        <v/>
      </c>
      <c r="H41" s="21" t="str">
        <f t="shared" si="4"/>
        <v/>
      </c>
      <c r="I41" s="21" t="str">
        <f t="shared" si="4"/>
        <v/>
      </c>
      <c r="J41" s="21" t="str">
        <f t="shared" si="4"/>
        <v/>
      </c>
      <c r="K41" s="21" t="str">
        <f t="shared" si="4"/>
        <v/>
      </c>
      <c r="L41" s="21" t="str">
        <f t="shared" si="4"/>
        <v/>
      </c>
      <c r="M41" s="21" t="str">
        <f t="shared" si="4"/>
        <v/>
      </c>
      <c r="O41" s="28"/>
      <c r="P41" s="38"/>
      <c r="Q41" s="38"/>
    </row>
    <row r="42" spans="1:17" ht="13.9" customHeight="1" x14ac:dyDescent="0.15">
      <c r="A42" s="2" t="s">
        <v>6</v>
      </c>
      <c r="B42" s="43" t="s">
        <v>16</v>
      </c>
      <c r="C42" s="22" t="str">
        <f t="shared" si="4"/>
        <v/>
      </c>
      <c r="D42" s="22" t="str">
        <f t="shared" si="4"/>
        <v/>
      </c>
      <c r="E42" s="22" t="str">
        <f t="shared" si="4"/>
        <v/>
      </c>
      <c r="F42" s="22" t="str">
        <f t="shared" si="4"/>
        <v/>
      </c>
      <c r="G42" s="22" t="str">
        <f t="shared" si="4"/>
        <v/>
      </c>
      <c r="H42" s="22" t="str">
        <f t="shared" si="4"/>
        <v/>
      </c>
      <c r="I42" s="22" t="str">
        <f t="shared" si="4"/>
        <v/>
      </c>
      <c r="J42" s="22" t="str">
        <f t="shared" si="4"/>
        <v/>
      </c>
      <c r="K42" s="22" t="str">
        <f t="shared" si="4"/>
        <v/>
      </c>
      <c r="L42" s="22" t="str">
        <f t="shared" si="4"/>
        <v/>
      </c>
      <c r="M42" s="22" t="str">
        <f t="shared" si="4"/>
        <v/>
      </c>
      <c r="O42" s="28"/>
      <c r="P42" s="38"/>
      <c r="Q42" s="38"/>
    </row>
    <row r="43" spans="1:17" ht="13.9" customHeight="1" x14ac:dyDescent="0.15">
      <c r="A43" s="2" t="s">
        <v>8</v>
      </c>
      <c r="B43" s="44" t="s">
        <v>17</v>
      </c>
      <c r="C43" s="21" t="str">
        <f t="shared" si="4"/>
        <v/>
      </c>
      <c r="D43" s="21" t="str">
        <f t="shared" si="4"/>
        <v/>
      </c>
      <c r="E43" s="21" t="str">
        <f t="shared" si="4"/>
        <v/>
      </c>
      <c r="F43" s="21" t="str">
        <f t="shared" si="4"/>
        <v/>
      </c>
      <c r="G43" s="21" t="str">
        <f t="shared" si="4"/>
        <v/>
      </c>
      <c r="H43" s="21" t="str">
        <f t="shared" si="4"/>
        <v/>
      </c>
      <c r="I43" s="21" t="str">
        <f t="shared" si="4"/>
        <v/>
      </c>
      <c r="J43" s="21" t="str">
        <f t="shared" si="4"/>
        <v/>
      </c>
      <c r="K43" s="21" t="str">
        <f t="shared" si="4"/>
        <v/>
      </c>
      <c r="L43" s="21" t="str">
        <f t="shared" si="4"/>
        <v/>
      </c>
      <c r="M43" s="21" t="str">
        <f t="shared" si="4"/>
        <v/>
      </c>
      <c r="O43" s="28"/>
      <c r="P43" s="38"/>
      <c r="Q43" s="38"/>
    </row>
    <row r="44" spans="1:17" ht="13.9" customHeight="1" x14ac:dyDescent="0.15">
      <c r="A44" s="2" t="s">
        <v>9</v>
      </c>
      <c r="B44" s="44" t="s">
        <v>17</v>
      </c>
      <c r="C44" s="22" t="str">
        <f t="shared" si="4"/>
        <v/>
      </c>
      <c r="D44" s="22" t="str">
        <f t="shared" si="4"/>
        <v/>
      </c>
      <c r="E44" s="22" t="str">
        <f t="shared" si="4"/>
        <v/>
      </c>
      <c r="F44" s="22" t="str">
        <f t="shared" si="4"/>
        <v/>
      </c>
      <c r="G44" s="22" t="str">
        <f t="shared" si="4"/>
        <v/>
      </c>
      <c r="H44" s="22" t="str">
        <f t="shared" si="4"/>
        <v/>
      </c>
      <c r="I44" s="22" t="str">
        <f t="shared" si="4"/>
        <v/>
      </c>
      <c r="J44" s="22" t="str">
        <f t="shared" si="4"/>
        <v/>
      </c>
      <c r="K44" s="22" t="str">
        <f t="shared" si="4"/>
        <v/>
      </c>
      <c r="L44" s="22" t="str">
        <f t="shared" si="4"/>
        <v/>
      </c>
      <c r="M44" s="22" t="str">
        <f t="shared" si="4"/>
        <v/>
      </c>
      <c r="O44" s="28"/>
      <c r="P44" s="38"/>
      <c r="Q44" s="38"/>
    </row>
    <row r="45" spans="1:17" ht="13.9" customHeight="1" x14ac:dyDescent="0.15">
      <c r="A45" s="2" t="s">
        <v>10</v>
      </c>
      <c r="B45" s="21" t="str">
        <f t="shared" ref="B45:M46" si="5">IF(OR($C$36="无效",$G$36="无效",B34=""),"",IF(B34&gt;50,"P","N"))</f>
        <v/>
      </c>
      <c r="C45" s="21" t="str">
        <f t="shared" si="5"/>
        <v/>
      </c>
      <c r="D45" s="21" t="str">
        <f t="shared" si="5"/>
        <v/>
      </c>
      <c r="E45" s="21" t="str">
        <f t="shared" si="5"/>
        <v/>
      </c>
      <c r="F45" s="21" t="str">
        <f t="shared" si="5"/>
        <v/>
      </c>
      <c r="G45" s="21" t="str">
        <f t="shared" si="5"/>
        <v/>
      </c>
      <c r="H45" s="21" t="str">
        <f t="shared" si="5"/>
        <v/>
      </c>
      <c r="I45" s="21" t="str">
        <f t="shared" si="5"/>
        <v/>
      </c>
      <c r="J45" s="21" t="str">
        <f t="shared" si="5"/>
        <v/>
      </c>
      <c r="K45" s="21" t="str">
        <f t="shared" si="5"/>
        <v/>
      </c>
      <c r="L45" s="21" t="str">
        <f t="shared" si="5"/>
        <v/>
      </c>
      <c r="M45" s="21" t="str">
        <f t="shared" si="5"/>
        <v/>
      </c>
      <c r="O45" s="28"/>
      <c r="P45" s="38"/>
      <c r="Q45" s="38"/>
    </row>
    <row r="46" spans="1:17" ht="13.9" customHeight="1" x14ac:dyDescent="0.15">
      <c r="A46" s="2" t="s">
        <v>12</v>
      </c>
      <c r="B46" s="22" t="str">
        <f t="shared" si="5"/>
        <v/>
      </c>
      <c r="C46" s="22" t="str">
        <f t="shared" si="5"/>
        <v/>
      </c>
      <c r="D46" s="22" t="str">
        <f t="shared" si="5"/>
        <v/>
      </c>
      <c r="E46" s="22" t="str">
        <f t="shared" si="5"/>
        <v/>
      </c>
      <c r="F46" s="22" t="str">
        <f t="shared" si="5"/>
        <v/>
      </c>
      <c r="G46" s="22" t="str">
        <f t="shared" si="5"/>
        <v/>
      </c>
      <c r="H46" s="22" t="str">
        <f t="shared" si="5"/>
        <v/>
      </c>
      <c r="I46" s="22" t="str">
        <f t="shared" si="5"/>
        <v/>
      </c>
      <c r="J46" s="22" t="str">
        <f t="shared" si="5"/>
        <v/>
      </c>
      <c r="K46" s="22" t="str">
        <f t="shared" si="5"/>
        <v/>
      </c>
      <c r="L46" s="22" t="str">
        <f t="shared" si="5"/>
        <v/>
      </c>
      <c r="M46" s="22" t="str">
        <f t="shared" si="5"/>
        <v/>
      </c>
      <c r="O46" s="28"/>
      <c r="P46" s="38"/>
      <c r="Q46" s="38"/>
    </row>
    <row r="47" spans="1:17" ht="21" customHeight="1" x14ac:dyDescent="0.15">
      <c r="F47" s="5"/>
      <c r="K47" s="46"/>
      <c r="L47" s="6"/>
      <c r="M47" s="46"/>
      <c r="N47" s="46"/>
      <c r="O47" s="46"/>
      <c r="P47" s="31"/>
      <c r="Q47" s="31"/>
    </row>
    <row r="48" spans="1:17" ht="19.899999999999999" customHeight="1" x14ac:dyDescent="0.15">
      <c r="A48" s="218" t="s">
        <v>37</v>
      </c>
      <c r="B48" s="218"/>
      <c r="C48" s="47">
        <f>COUNTIFS(B39:M46,"=P")</f>
        <v>0</v>
      </c>
      <c r="D48" s="102" t="s">
        <v>39</v>
      </c>
      <c r="E48" s="65" t="str">
        <f>IF(ISERROR(C48/(C48+C49)),"",C48/(C48+C49))</f>
        <v/>
      </c>
      <c r="F48" s="219" t="s">
        <v>41</v>
      </c>
      <c r="G48" s="219"/>
      <c r="H48" s="220"/>
      <c r="I48" s="220"/>
      <c r="J48" s="221" t="s">
        <v>18</v>
      </c>
      <c r="K48" s="221"/>
      <c r="L48" s="222"/>
      <c r="M48" s="222"/>
      <c r="P48" s="31"/>
      <c r="Q48" s="31"/>
    </row>
    <row r="49" spans="1:13" ht="19.899999999999999" customHeight="1" x14ac:dyDescent="0.15">
      <c r="A49" s="218" t="s">
        <v>38</v>
      </c>
      <c r="B49" s="218"/>
      <c r="C49" s="47">
        <f>COUNTIFS(B39:M46,"=N")</f>
        <v>0</v>
      </c>
      <c r="D49" s="102" t="s">
        <v>40</v>
      </c>
      <c r="E49" s="65" t="str">
        <f>IF(ISERROR(C49/(C48+C49)),"",C49/(C48+C49))</f>
        <v/>
      </c>
      <c r="F49" s="219" t="s">
        <v>42</v>
      </c>
      <c r="G49" s="219"/>
      <c r="H49" s="227"/>
      <c r="I49" s="227"/>
      <c r="J49" s="228" t="s">
        <v>19</v>
      </c>
      <c r="K49" s="228"/>
      <c r="L49" s="226"/>
      <c r="M49" s="226"/>
    </row>
    <row r="50" spans="1:13" ht="19.899999999999999" customHeight="1" x14ac:dyDescent="0.15">
      <c r="F50" s="219" t="s">
        <v>43</v>
      </c>
      <c r="G50" s="219"/>
      <c r="H50" s="220"/>
      <c r="I50" s="220"/>
      <c r="J50" s="221" t="s">
        <v>20</v>
      </c>
      <c r="K50" s="221"/>
      <c r="L50" s="226"/>
      <c r="M50" s="226"/>
    </row>
    <row r="51" spans="1:13" ht="19.899999999999999" customHeight="1" x14ac:dyDescent="0.15">
      <c r="F51" s="223" t="s">
        <v>48</v>
      </c>
      <c r="G51" s="223"/>
      <c r="H51" s="224">
        <f ca="1">TODAY()</f>
        <v>44859</v>
      </c>
      <c r="I51" s="224"/>
      <c r="J51" s="225" t="s">
        <v>21</v>
      </c>
      <c r="K51" s="225"/>
      <c r="L51" s="226"/>
      <c r="M51" s="226"/>
    </row>
  </sheetData>
  <sheetProtection password="C7BF" sheet="1" objects="1" scenarios="1"/>
  <protectedRanges>
    <protectedRange sqref="L48:M51" name="区域4"/>
    <protectedRange sqref="H48:I50" name="区域3"/>
    <protectedRange sqref="B6:M13" name="区域1"/>
    <protectedRange sqref="B17:M24" name="区域2"/>
  </protectedRanges>
  <mergeCells count="32">
    <mergeCell ref="F51:G51"/>
    <mergeCell ref="H51:I51"/>
    <mergeCell ref="J51:K51"/>
    <mergeCell ref="L51:M51"/>
    <mergeCell ref="A49:B49"/>
    <mergeCell ref="F49:G49"/>
    <mergeCell ref="H49:I49"/>
    <mergeCell ref="J49:K49"/>
    <mergeCell ref="L49:M49"/>
    <mergeCell ref="F50:G50"/>
    <mergeCell ref="H50:I50"/>
    <mergeCell ref="J50:K50"/>
    <mergeCell ref="L50:M50"/>
    <mergeCell ref="P38:Q39"/>
    <mergeCell ref="A48:B48"/>
    <mergeCell ref="F48:G48"/>
    <mergeCell ref="H48:I48"/>
    <mergeCell ref="J48:K48"/>
    <mergeCell ref="L48:M48"/>
    <mergeCell ref="A37:B37"/>
    <mergeCell ref="P37:Q37"/>
    <mergeCell ref="A1:C1"/>
    <mergeCell ref="D1:J1"/>
    <mergeCell ref="C2:K2"/>
    <mergeCell ref="A4:B4"/>
    <mergeCell ref="A15:B15"/>
    <mergeCell ref="P15:Q15"/>
    <mergeCell ref="P19:Q19"/>
    <mergeCell ref="P20:Q22"/>
    <mergeCell ref="A26:B26"/>
    <mergeCell ref="P26:Q26"/>
    <mergeCell ref="P27:Q29"/>
  </mergeCells>
  <phoneticPr fontId="1" type="noConversion"/>
  <dataValidations count="2">
    <dataValidation errorStyle="warning" allowBlank="1" showInputMessage="1" showErrorMessage="1" error="青岛立见：请输入数值格式数据 " sqref="C6:M13" xr:uid="{00000000-0002-0000-0100-000000000000}"/>
    <dataValidation type="decimal" errorStyle="warning" allowBlank="1" showInputMessage="1" showErrorMessage="1" error="青岛立见：请输入数值格式数据 " sqref="B17:N24 B6:B13 V9:Y16" xr:uid="{00000000-0002-0000-0100-000001000000}">
      <formula1>0</formula1>
      <formula2>4</formula2>
    </dataValidation>
  </dataValidations>
  <pageMargins left="0.25" right="0.25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1"/>
  <sheetViews>
    <sheetView showGridLines="0" workbookViewId="0">
      <selection sqref="A1:C1"/>
    </sheetView>
  </sheetViews>
  <sheetFormatPr defaultRowHeight="13.5" x14ac:dyDescent="0.15"/>
  <cols>
    <col min="1" max="1" width="5.125" customWidth="1"/>
    <col min="2" max="4" width="7.75" customWidth="1"/>
    <col min="5" max="5" width="8.125" customWidth="1"/>
    <col min="6" max="13" width="7.75" customWidth="1"/>
    <col min="14" max="14" width="4" customWidth="1"/>
    <col min="15" max="15" width="3" style="23" customWidth="1"/>
    <col min="16" max="16" width="2.875" style="23" customWidth="1"/>
    <col min="17" max="17" width="17.5" style="23" customWidth="1"/>
  </cols>
  <sheetData>
    <row r="1" spans="1:30" ht="24" customHeight="1" x14ac:dyDescent="0.15">
      <c r="A1" s="211"/>
      <c r="B1" s="211"/>
      <c r="C1" s="211"/>
      <c r="D1" s="179" t="str">
        <f>IF(目录!D4="","",目录!D4)</f>
        <v/>
      </c>
      <c r="E1" s="179"/>
      <c r="F1" s="179"/>
      <c r="G1" s="179"/>
      <c r="H1" s="179"/>
      <c r="I1" s="179"/>
      <c r="J1" s="179"/>
      <c r="K1" s="82"/>
      <c r="L1" s="82"/>
      <c r="M1" s="81"/>
      <c r="O1"/>
      <c r="P1"/>
      <c r="Q1"/>
    </row>
    <row r="2" spans="1:30" ht="21.6" customHeight="1" x14ac:dyDescent="0.25">
      <c r="A2" s="79"/>
      <c r="C2" s="212" t="s">
        <v>60</v>
      </c>
      <c r="D2" s="212"/>
      <c r="E2" s="212"/>
      <c r="F2" s="212"/>
      <c r="G2" s="212"/>
      <c r="H2" s="212"/>
      <c r="I2" s="212"/>
      <c r="J2" s="212"/>
      <c r="K2" s="212"/>
      <c r="L2" s="83"/>
      <c r="M2" s="81"/>
      <c r="O2"/>
      <c r="P2"/>
      <c r="Q2"/>
    </row>
    <row r="3" spans="1:30" ht="10.15" customHeight="1" thickBot="1" x14ac:dyDescent="0.3">
      <c r="A3" s="8"/>
      <c r="B3" s="70"/>
      <c r="C3" s="55"/>
      <c r="D3" s="9"/>
      <c r="E3" s="9"/>
      <c r="F3" s="9"/>
      <c r="G3" s="9"/>
      <c r="H3" s="9"/>
      <c r="I3" s="9"/>
      <c r="J3" s="9"/>
      <c r="K3" s="10"/>
      <c r="L3" s="10"/>
      <c r="M3" s="10"/>
    </row>
    <row r="4" spans="1:30" ht="19.899999999999999" customHeight="1" thickTop="1" thickBot="1" x14ac:dyDescent="0.2">
      <c r="A4" s="213" t="s">
        <v>52</v>
      </c>
      <c r="B4" s="213"/>
      <c r="C4" s="16"/>
      <c r="D4" s="7"/>
      <c r="E4" s="7"/>
      <c r="F4" s="7"/>
      <c r="G4" s="7"/>
      <c r="H4" s="7"/>
      <c r="I4" s="7"/>
      <c r="J4" s="7"/>
      <c r="K4" s="7"/>
      <c r="L4" s="7"/>
      <c r="M4" s="7"/>
      <c r="S4" s="66"/>
    </row>
    <row r="5" spans="1:30" ht="13.9" customHeight="1" thickTop="1" x14ac:dyDescent="0.15">
      <c r="A5" s="11"/>
      <c r="B5" s="12">
        <v>1</v>
      </c>
      <c r="C5" s="12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</row>
    <row r="6" spans="1:30" ht="13.9" customHeight="1" x14ac:dyDescent="0.15">
      <c r="A6" s="15" t="s">
        <v>1</v>
      </c>
      <c r="B6" s="48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30" ht="13.9" customHeight="1" x14ac:dyDescent="0.15">
      <c r="A7" s="1" t="s">
        <v>2</v>
      </c>
      <c r="B7" s="48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30" ht="13.9" customHeight="1" x14ac:dyDescent="0.15">
      <c r="A8" s="15" t="s">
        <v>4</v>
      </c>
      <c r="B8" s="5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30" ht="13.9" customHeight="1" x14ac:dyDescent="0.15">
      <c r="A9" s="1" t="s">
        <v>6</v>
      </c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30" ht="13.9" customHeight="1" x14ac:dyDescent="0.15">
      <c r="A10" s="15" t="s">
        <v>8</v>
      </c>
      <c r="B10" s="53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30" ht="13.9" customHeight="1" x14ac:dyDescent="0.15">
      <c r="A11" s="1" t="s">
        <v>9</v>
      </c>
      <c r="B11" s="53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30" ht="13.9" customHeight="1" x14ac:dyDescent="0.15">
      <c r="A12" s="15" t="s">
        <v>10</v>
      </c>
      <c r="B12" s="49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30" ht="13.9" customHeight="1" x14ac:dyDescent="0.15">
      <c r="A13" s="2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30" ht="7.9" customHeight="1" thickBot="1" x14ac:dyDescent="0.3">
      <c r="A14" s="8"/>
      <c r="B14" s="8"/>
      <c r="C14" s="55"/>
      <c r="D14" s="9"/>
      <c r="E14" s="9"/>
      <c r="F14" s="9"/>
      <c r="G14" s="9"/>
      <c r="H14" s="9"/>
      <c r="I14" s="9"/>
      <c r="J14" s="9"/>
      <c r="K14" s="10"/>
      <c r="L14" s="10"/>
      <c r="M14" s="10"/>
    </row>
    <row r="15" spans="1:30" ht="19.149999999999999" customHeight="1" thickTop="1" thickBot="1" x14ac:dyDescent="0.2">
      <c r="A15" s="213" t="s">
        <v>0</v>
      </c>
      <c r="B15" s="213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O15" s="24"/>
      <c r="P15" s="210" t="s">
        <v>24</v>
      </c>
      <c r="Q15" s="210"/>
    </row>
    <row r="16" spans="1:30" ht="13.9" customHeight="1" thickTop="1" x14ac:dyDescent="0.15">
      <c r="A16" s="11"/>
      <c r="B16" s="12">
        <v>1</v>
      </c>
      <c r="C16" s="12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O16" s="32" t="s">
        <v>25</v>
      </c>
      <c r="P16" s="33"/>
      <c r="Q16" s="37" t="s">
        <v>50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ht="13.9" customHeight="1" x14ac:dyDescent="0.15">
      <c r="A17" s="15" t="s">
        <v>1</v>
      </c>
      <c r="B17" s="8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O17" s="32" t="s">
        <v>26</v>
      </c>
      <c r="P17" s="35"/>
      <c r="Q17" s="37" t="s">
        <v>51</v>
      </c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13.9" customHeight="1" x14ac:dyDescent="0.15">
      <c r="A18" s="1" t="s">
        <v>2</v>
      </c>
      <c r="B18" s="84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O18" s="32" t="s">
        <v>27</v>
      </c>
      <c r="P18" s="36"/>
      <c r="Q18" s="34" t="s">
        <v>3</v>
      </c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ht="13.9" customHeight="1" x14ac:dyDescent="0.15">
      <c r="A19" s="15" t="s">
        <v>4</v>
      </c>
      <c r="B19" s="88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O19" s="32" t="s">
        <v>28</v>
      </c>
      <c r="P19" s="214" t="s">
        <v>5</v>
      </c>
      <c r="Q19" s="214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ht="13.9" customHeight="1" x14ac:dyDescent="0.15">
      <c r="A20" s="1" t="s">
        <v>6</v>
      </c>
      <c r="B20" s="88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O20" s="32" t="s">
        <v>29</v>
      </c>
      <c r="P20" s="215" t="s">
        <v>7</v>
      </c>
      <c r="Q20" s="215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ht="13.9" customHeight="1" x14ac:dyDescent="0.15">
      <c r="A21" s="15" t="s">
        <v>8</v>
      </c>
      <c r="B21" s="89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O21" s="25"/>
      <c r="P21" s="215"/>
      <c r="Q21" s="215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ht="13.9" customHeight="1" x14ac:dyDescent="0.15">
      <c r="A22" s="1" t="s">
        <v>9</v>
      </c>
      <c r="B22" s="89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O22" s="25"/>
      <c r="P22" s="215"/>
      <c r="Q22" s="215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9" customHeight="1" x14ac:dyDescent="0.15">
      <c r="A23" s="15" t="s">
        <v>10</v>
      </c>
      <c r="B23" s="85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25"/>
      <c r="P23" s="40"/>
      <c r="Q23" s="40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13.9" customHeight="1" x14ac:dyDescent="0.15">
      <c r="A24" s="2" t="s">
        <v>12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O24" s="25"/>
      <c r="P24" s="40"/>
      <c r="Q24" s="40"/>
    </row>
    <row r="25" spans="1:30" ht="10.9" customHeight="1" thickBot="1" x14ac:dyDescent="0.2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25"/>
      <c r="P25" s="40"/>
      <c r="Q25" s="40"/>
    </row>
    <row r="26" spans="1:30" ht="19.899999999999999" customHeight="1" thickTop="1" thickBot="1" x14ac:dyDescent="0.2">
      <c r="A26" s="216" t="s">
        <v>13</v>
      </c>
      <c r="B26" s="216"/>
      <c r="C26" s="13"/>
      <c r="D26" s="18"/>
      <c r="E26" s="18"/>
      <c r="F26" s="18"/>
      <c r="G26" s="18"/>
      <c r="H26" s="18"/>
      <c r="I26" s="18"/>
      <c r="J26" s="18"/>
      <c r="K26" s="18"/>
      <c r="L26" s="18"/>
      <c r="M26" s="18"/>
      <c r="O26" s="26"/>
      <c r="P26" s="210" t="s">
        <v>24</v>
      </c>
      <c r="Q26" s="210"/>
    </row>
    <row r="27" spans="1:30" ht="13.9" customHeight="1" thickTop="1" x14ac:dyDescent="0.15">
      <c r="A27" s="11"/>
      <c r="B27" s="12">
        <v>1</v>
      </c>
      <c r="C27" s="12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14">
        <v>9</v>
      </c>
      <c r="K27" s="14">
        <v>10</v>
      </c>
      <c r="L27" s="14">
        <v>11</v>
      </c>
      <c r="M27" s="14">
        <v>12</v>
      </c>
      <c r="O27" s="32" t="s">
        <v>33</v>
      </c>
      <c r="P27" s="215" t="s">
        <v>34</v>
      </c>
      <c r="Q27" s="215"/>
    </row>
    <row r="28" spans="1:30" ht="13.9" customHeight="1" x14ac:dyDescent="0.15">
      <c r="A28" s="2" t="s">
        <v>1</v>
      </c>
      <c r="B28" s="74" t="str">
        <f>IF(ISERROR(100-(VALUE($B$17+$B$18)/2)/(VALUE($B$21+$B$22)/2)*100),"",100-(VALUE($B$17+$B$18)/2)/(VALUE($B$21+$B$22)/2)*100)</f>
        <v/>
      </c>
      <c r="C28" s="75" t="str">
        <f>IF(C17="","",100-(C17*1)/(VALUE($B$21+$B$22)/2)*100)</f>
        <v/>
      </c>
      <c r="D28" s="75" t="str">
        <f t="shared" ref="D28:M28" si="0">IF(D17="","",100-(D17*1)/(VALUE($B$21+$B$22)/2)*100)</f>
        <v/>
      </c>
      <c r="E28" s="75" t="str">
        <f t="shared" si="0"/>
        <v/>
      </c>
      <c r="F28" s="75" t="str">
        <f t="shared" si="0"/>
        <v/>
      </c>
      <c r="G28" s="75" t="str">
        <f t="shared" si="0"/>
        <v/>
      </c>
      <c r="H28" s="75" t="str">
        <f t="shared" si="0"/>
        <v/>
      </c>
      <c r="I28" s="75" t="str">
        <f t="shared" si="0"/>
        <v/>
      </c>
      <c r="J28" s="75" t="str">
        <f t="shared" si="0"/>
        <v/>
      </c>
      <c r="K28" s="75" t="str">
        <f t="shared" si="0"/>
        <v/>
      </c>
      <c r="L28" s="75" t="str">
        <f t="shared" si="0"/>
        <v/>
      </c>
      <c r="M28" s="75" t="str">
        <f t="shared" si="0"/>
        <v/>
      </c>
      <c r="O28" s="27"/>
      <c r="P28" s="215"/>
      <c r="Q28" s="215"/>
    </row>
    <row r="29" spans="1:30" ht="13.9" customHeight="1" x14ac:dyDescent="0.15">
      <c r="A29" s="2" t="s">
        <v>2</v>
      </c>
      <c r="B29" s="74" t="str">
        <f>IF(ISERROR(100-(VALUE($B$17+$B$18)/2)/(VALUE($B$21+$B$22)/2)*100),"",100-(VALUE($B$17+$B$18)/2)/(VALUE($B$21+$B$22)/2)*100)</f>
        <v/>
      </c>
      <c r="C29" s="76" t="str">
        <f t="shared" ref="C29:M29" si="1">IF(C18="","",100-(C18*1)/(VALUE($B$21+$B$22)/2)*100)</f>
        <v/>
      </c>
      <c r="D29" s="76" t="str">
        <f t="shared" si="1"/>
        <v/>
      </c>
      <c r="E29" s="76" t="str">
        <f t="shared" si="1"/>
        <v/>
      </c>
      <c r="F29" s="76" t="str">
        <f t="shared" si="1"/>
        <v/>
      </c>
      <c r="G29" s="76" t="str">
        <f t="shared" si="1"/>
        <v/>
      </c>
      <c r="H29" s="76" t="str">
        <f t="shared" si="1"/>
        <v/>
      </c>
      <c r="I29" s="76" t="str">
        <f t="shared" si="1"/>
        <v/>
      </c>
      <c r="J29" s="76" t="str">
        <f t="shared" si="1"/>
        <v/>
      </c>
      <c r="K29" s="76" t="str">
        <f t="shared" si="1"/>
        <v/>
      </c>
      <c r="L29" s="76" t="str">
        <f t="shared" si="1"/>
        <v/>
      </c>
      <c r="M29" s="76" t="str">
        <f t="shared" si="1"/>
        <v/>
      </c>
      <c r="O29" s="27"/>
      <c r="P29" s="215"/>
      <c r="Q29" s="215"/>
      <c r="V29" s="23"/>
    </row>
    <row r="30" spans="1:30" ht="13.9" customHeight="1" x14ac:dyDescent="0.15">
      <c r="A30" s="2" t="s">
        <v>4</v>
      </c>
      <c r="B30" s="77" t="str">
        <f>IF(ISERROR(100-(VALUE($B$19+$B$20)/2)/(VALUE($B$21+$B$22)/2)*100),"",100-(VALUE($B$19+$B$20)/2)/(VALUE($B$21+$B$22)/2)*100)</f>
        <v/>
      </c>
      <c r="C30" s="75" t="str">
        <f t="shared" ref="C30:M30" si="2">IF(C19="","",100-(C19*1)/(VALUE($B$21+$B$22)/2)*100)</f>
        <v/>
      </c>
      <c r="D30" s="75" t="str">
        <f t="shared" si="2"/>
        <v/>
      </c>
      <c r="E30" s="75" t="str">
        <f t="shared" si="2"/>
        <v/>
      </c>
      <c r="F30" s="75" t="str">
        <f t="shared" si="2"/>
        <v/>
      </c>
      <c r="G30" s="75" t="str">
        <f t="shared" si="2"/>
        <v/>
      </c>
      <c r="H30" s="75" t="str">
        <f t="shared" si="2"/>
        <v/>
      </c>
      <c r="I30" s="75" t="str">
        <f t="shared" si="2"/>
        <v/>
      </c>
      <c r="J30" s="75" t="str">
        <f t="shared" si="2"/>
        <v/>
      </c>
      <c r="K30" s="75" t="str">
        <f t="shared" si="2"/>
        <v/>
      </c>
      <c r="L30" s="75" t="str">
        <f t="shared" si="2"/>
        <v/>
      </c>
      <c r="M30" s="75" t="str">
        <f t="shared" si="2"/>
        <v/>
      </c>
      <c r="O30" s="27"/>
      <c r="P30" s="38"/>
      <c r="Q30" s="38"/>
    </row>
    <row r="31" spans="1:30" ht="13.9" customHeight="1" x14ac:dyDescent="0.15">
      <c r="A31" s="2" t="s">
        <v>6</v>
      </c>
      <c r="B31" s="77" t="str">
        <f>IF(ISERROR(100-(VALUE($B$19+$B$20)/2)/(VALUE($B$21+$B$22)/2)*100),"",100-(VALUE($B$19+$B$20)/2)/(VALUE($B$21+$B$22)/2)*100)</f>
        <v/>
      </c>
      <c r="C31" s="76" t="str">
        <f t="shared" ref="C31:M31" si="3">IF(C20="","",100-(C20*1)/(VALUE($B$21+$B$22)/2)*100)</f>
        <v/>
      </c>
      <c r="D31" s="76" t="str">
        <f t="shared" si="3"/>
        <v/>
      </c>
      <c r="E31" s="76" t="str">
        <f t="shared" si="3"/>
        <v/>
      </c>
      <c r="F31" s="76" t="str">
        <f t="shared" si="3"/>
        <v/>
      </c>
      <c r="G31" s="76" t="str">
        <f t="shared" si="3"/>
        <v/>
      </c>
      <c r="H31" s="76" t="str">
        <f t="shared" si="3"/>
        <v/>
      </c>
      <c r="I31" s="76" t="str">
        <f t="shared" si="3"/>
        <v/>
      </c>
      <c r="J31" s="76" t="str">
        <f t="shared" si="3"/>
        <v/>
      </c>
      <c r="K31" s="76" t="str">
        <f t="shared" si="3"/>
        <v/>
      </c>
      <c r="L31" s="76" t="str">
        <f t="shared" si="3"/>
        <v/>
      </c>
      <c r="M31" s="76" t="str">
        <f t="shared" si="3"/>
        <v/>
      </c>
      <c r="O31" s="27"/>
      <c r="P31" s="38"/>
      <c r="Q31" s="38"/>
    </row>
    <row r="32" spans="1:30" ht="13.9" customHeight="1" x14ac:dyDescent="0.15">
      <c r="A32" s="2" t="s">
        <v>8</v>
      </c>
      <c r="B32" s="78" t="s">
        <v>17</v>
      </c>
      <c r="C32" s="75" t="str">
        <f t="shared" ref="C32:M32" si="4">IF(C21="","",100-(C21*1)/(VALUE($B$21+$B$22)/2)*100)</f>
        <v/>
      </c>
      <c r="D32" s="75" t="str">
        <f t="shared" si="4"/>
        <v/>
      </c>
      <c r="E32" s="75" t="str">
        <f t="shared" si="4"/>
        <v/>
      </c>
      <c r="F32" s="75" t="str">
        <f t="shared" si="4"/>
        <v/>
      </c>
      <c r="G32" s="75" t="str">
        <f t="shared" si="4"/>
        <v/>
      </c>
      <c r="H32" s="75" t="str">
        <f t="shared" si="4"/>
        <v/>
      </c>
      <c r="I32" s="75" t="str">
        <f t="shared" si="4"/>
        <v/>
      </c>
      <c r="J32" s="75" t="str">
        <f t="shared" si="4"/>
        <v/>
      </c>
      <c r="K32" s="75" t="str">
        <f t="shared" si="4"/>
        <v/>
      </c>
      <c r="L32" s="75" t="str">
        <f t="shared" si="4"/>
        <v/>
      </c>
      <c r="M32" s="75" t="str">
        <f t="shared" si="4"/>
        <v/>
      </c>
      <c r="O32" s="27"/>
      <c r="P32" s="38"/>
      <c r="Q32" s="38"/>
    </row>
    <row r="33" spans="1:17" ht="13.9" customHeight="1" x14ac:dyDescent="0.15">
      <c r="A33" s="2" t="s">
        <v>9</v>
      </c>
      <c r="B33" s="78" t="s">
        <v>17</v>
      </c>
      <c r="C33" s="76" t="str">
        <f t="shared" ref="C33:M33" si="5">IF(C22="","",100-(C22*1)/(VALUE($B$21+$B$22)/2)*100)</f>
        <v/>
      </c>
      <c r="D33" s="76" t="str">
        <f t="shared" si="5"/>
        <v/>
      </c>
      <c r="E33" s="76" t="str">
        <f t="shared" si="5"/>
        <v/>
      </c>
      <c r="F33" s="76" t="str">
        <f t="shared" si="5"/>
        <v/>
      </c>
      <c r="G33" s="76" t="str">
        <f t="shared" si="5"/>
        <v/>
      </c>
      <c r="H33" s="76" t="str">
        <f t="shared" si="5"/>
        <v/>
      </c>
      <c r="I33" s="76" t="str">
        <f t="shared" si="5"/>
        <v/>
      </c>
      <c r="J33" s="76" t="str">
        <f t="shared" si="5"/>
        <v/>
      </c>
      <c r="K33" s="76" t="str">
        <f t="shared" si="5"/>
        <v/>
      </c>
      <c r="L33" s="76" t="str">
        <f t="shared" si="5"/>
        <v/>
      </c>
      <c r="M33" s="76" t="str">
        <f t="shared" si="5"/>
        <v/>
      </c>
      <c r="O33" s="28"/>
      <c r="P33" s="38"/>
      <c r="Q33" s="38"/>
    </row>
    <row r="34" spans="1:17" ht="13.9" customHeight="1" x14ac:dyDescent="0.15">
      <c r="A34" s="2" t="s">
        <v>11</v>
      </c>
      <c r="B34" s="75" t="str">
        <f t="shared" ref="B34:M35" si="6">IF(B23="","",100-(B23*1)/(VALUE($B$21+$B$22)/2)*100)</f>
        <v/>
      </c>
      <c r="C34" s="75" t="str">
        <f t="shared" si="6"/>
        <v/>
      </c>
      <c r="D34" s="75" t="str">
        <f t="shared" si="6"/>
        <v/>
      </c>
      <c r="E34" s="75" t="str">
        <f t="shared" si="6"/>
        <v/>
      </c>
      <c r="F34" s="75" t="str">
        <f t="shared" si="6"/>
        <v/>
      </c>
      <c r="G34" s="75" t="str">
        <f t="shared" si="6"/>
        <v/>
      </c>
      <c r="H34" s="75" t="str">
        <f t="shared" si="6"/>
        <v/>
      </c>
      <c r="I34" s="75" t="str">
        <f t="shared" si="6"/>
        <v/>
      </c>
      <c r="J34" s="75" t="str">
        <f t="shared" si="6"/>
        <v/>
      </c>
      <c r="K34" s="75" t="str">
        <f t="shared" si="6"/>
        <v/>
      </c>
      <c r="L34" s="75" t="str">
        <f t="shared" si="6"/>
        <v/>
      </c>
      <c r="M34" s="75" t="str">
        <f t="shared" si="6"/>
        <v/>
      </c>
      <c r="O34" s="28"/>
      <c r="P34" s="38"/>
      <c r="Q34" s="38"/>
    </row>
    <row r="35" spans="1:17" ht="13.9" customHeight="1" x14ac:dyDescent="0.15">
      <c r="A35" s="2" t="s">
        <v>12</v>
      </c>
      <c r="B35" s="76" t="str">
        <f t="shared" si="6"/>
        <v/>
      </c>
      <c r="C35" s="76" t="str">
        <f t="shared" ref="C35:M35" si="7">IF(C24="","",100-(C24*1)/(VALUE($B$21+$B$22)/2)*100)</f>
        <v/>
      </c>
      <c r="D35" s="76" t="str">
        <f t="shared" si="7"/>
        <v/>
      </c>
      <c r="E35" s="76" t="str">
        <f t="shared" si="7"/>
        <v/>
      </c>
      <c r="F35" s="76" t="str">
        <f t="shared" si="7"/>
        <v/>
      </c>
      <c r="G35" s="76" t="str">
        <f t="shared" si="7"/>
        <v/>
      </c>
      <c r="H35" s="76" t="str">
        <f t="shared" si="7"/>
        <v/>
      </c>
      <c r="I35" s="76" t="str">
        <f t="shared" si="7"/>
        <v/>
      </c>
      <c r="J35" s="76" t="str">
        <f t="shared" si="7"/>
        <v/>
      </c>
      <c r="K35" s="76" t="str">
        <f t="shared" si="7"/>
        <v/>
      </c>
      <c r="L35" s="76" t="str">
        <f t="shared" si="7"/>
        <v/>
      </c>
      <c r="M35" s="76" t="str">
        <f t="shared" si="7"/>
        <v/>
      </c>
      <c r="O35" s="28"/>
      <c r="P35" s="38"/>
      <c r="Q35" s="38"/>
    </row>
    <row r="36" spans="1:17" ht="20.45" customHeight="1" thickBot="1" x14ac:dyDescent="0.2">
      <c r="B36" s="45" t="s">
        <v>36</v>
      </c>
      <c r="C36" s="60" t="str">
        <f>IF(B28="","",IF(B28&lt;40,"有效","无效"))</f>
        <v/>
      </c>
      <c r="D36" s="3"/>
      <c r="F36" s="45" t="s">
        <v>30</v>
      </c>
      <c r="G36" s="60" t="str">
        <f>IF(B30="","",IF(B30&gt;60,"有效","无效"))</f>
        <v/>
      </c>
      <c r="H36" s="39"/>
      <c r="I36" s="39"/>
      <c r="J36" s="39"/>
      <c r="K36" s="3"/>
      <c r="L36" s="3"/>
      <c r="M36" s="3"/>
      <c r="O36" s="26"/>
      <c r="P36" s="38"/>
      <c r="Q36" s="38"/>
    </row>
    <row r="37" spans="1:17" ht="19.899999999999999" customHeight="1" thickTop="1" thickBot="1" x14ac:dyDescent="0.2">
      <c r="A37" s="209" t="s">
        <v>14</v>
      </c>
      <c r="B37" s="20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O37" s="28"/>
      <c r="P37" s="210" t="s">
        <v>24</v>
      </c>
      <c r="Q37" s="210"/>
    </row>
    <row r="38" spans="1:17" ht="13.9" customHeight="1" thickTop="1" x14ac:dyDescent="0.15">
      <c r="A38" s="11"/>
      <c r="B38" s="12">
        <v>1</v>
      </c>
      <c r="C38" s="12">
        <v>2</v>
      </c>
      <c r="D38" s="41">
        <v>3</v>
      </c>
      <c r="E38" s="41">
        <v>4</v>
      </c>
      <c r="F38" s="41">
        <v>5</v>
      </c>
      <c r="G38" s="41">
        <v>6</v>
      </c>
      <c r="H38" s="41">
        <v>7</v>
      </c>
      <c r="I38" s="41">
        <v>8</v>
      </c>
      <c r="J38" s="41">
        <v>9</v>
      </c>
      <c r="K38" s="41">
        <v>10</v>
      </c>
      <c r="L38" s="41">
        <v>11</v>
      </c>
      <c r="M38" s="41">
        <v>12</v>
      </c>
      <c r="O38" s="32" t="s">
        <v>32</v>
      </c>
      <c r="P38" s="217" t="s">
        <v>35</v>
      </c>
      <c r="Q38" s="217"/>
    </row>
    <row r="39" spans="1:17" ht="13.9" customHeight="1" x14ac:dyDescent="0.15">
      <c r="A39" s="2" t="s">
        <v>1</v>
      </c>
      <c r="B39" s="42" t="s">
        <v>15</v>
      </c>
      <c r="C39" s="21" t="str">
        <f>IF(OR($C$36="无效",$G$36="无效",C28=""),"",IF(C28&gt;50,"P","N"))</f>
        <v/>
      </c>
      <c r="D39" s="21" t="str">
        <f t="shared" ref="D39:M39" si="8">IF(OR($C$36="无效",$G$36="无效",D28=""),"",IF(D28&gt;50,"P","N"))</f>
        <v/>
      </c>
      <c r="E39" s="21" t="str">
        <f t="shared" si="8"/>
        <v/>
      </c>
      <c r="F39" s="21" t="str">
        <f t="shared" si="8"/>
        <v/>
      </c>
      <c r="G39" s="21" t="str">
        <f t="shared" si="8"/>
        <v/>
      </c>
      <c r="H39" s="21" t="str">
        <f t="shared" si="8"/>
        <v/>
      </c>
      <c r="I39" s="21" t="str">
        <f t="shared" si="8"/>
        <v/>
      </c>
      <c r="J39" s="21" t="str">
        <f t="shared" si="8"/>
        <v/>
      </c>
      <c r="K39" s="21" t="str">
        <f t="shared" si="8"/>
        <v/>
      </c>
      <c r="L39" s="21" t="str">
        <f t="shared" si="8"/>
        <v/>
      </c>
      <c r="M39" s="21" t="str">
        <f t="shared" si="8"/>
        <v/>
      </c>
      <c r="O39" s="32" t="s">
        <v>26</v>
      </c>
      <c r="P39" s="217"/>
      <c r="Q39" s="217"/>
    </row>
    <row r="40" spans="1:17" ht="13.9" customHeight="1" x14ac:dyDescent="0.15">
      <c r="A40" s="2" t="s">
        <v>2</v>
      </c>
      <c r="B40" s="42" t="s">
        <v>15</v>
      </c>
      <c r="C40" s="22" t="str">
        <f t="shared" ref="C40:M40" si="9">IF(OR($C$36="无效",$G$36="无效",C29=""),"",IF(C29&gt;50,"P","N"))</f>
        <v/>
      </c>
      <c r="D40" s="22" t="str">
        <f t="shared" si="9"/>
        <v/>
      </c>
      <c r="E40" s="22" t="str">
        <f t="shared" si="9"/>
        <v/>
      </c>
      <c r="F40" s="22" t="str">
        <f t="shared" si="9"/>
        <v/>
      </c>
      <c r="G40" s="22" t="str">
        <f t="shared" si="9"/>
        <v/>
      </c>
      <c r="H40" s="22" t="str">
        <f t="shared" si="9"/>
        <v/>
      </c>
      <c r="I40" s="22" t="str">
        <f t="shared" si="9"/>
        <v/>
      </c>
      <c r="J40" s="22" t="str">
        <f t="shared" si="9"/>
        <v/>
      </c>
      <c r="K40" s="22" t="str">
        <f t="shared" si="9"/>
        <v/>
      </c>
      <c r="L40" s="22" t="str">
        <f t="shared" si="9"/>
        <v/>
      </c>
      <c r="M40" s="22" t="str">
        <f t="shared" si="9"/>
        <v/>
      </c>
      <c r="O40" s="28"/>
      <c r="P40" s="38"/>
      <c r="Q40" s="38"/>
    </row>
    <row r="41" spans="1:17" ht="13.9" customHeight="1" x14ac:dyDescent="0.15">
      <c r="A41" s="2" t="s">
        <v>4</v>
      </c>
      <c r="B41" s="43" t="s">
        <v>16</v>
      </c>
      <c r="C41" s="21" t="str">
        <f t="shared" ref="C41:M41" si="10">IF(OR($C$36="无效",$G$36="无效",C30=""),"",IF(C30&gt;50,"P","N"))</f>
        <v/>
      </c>
      <c r="D41" s="21" t="str">
        <f t="shared" si="10"/>
        <v/>
      </c>
      <c r="E41" s="21" t="str">
        <f t="shared" si="10"/>
        <v/>
      </c>
      <c r="F41" s="21" t="str">
        <f t="shared" si="10"/>
        <v/>
      </c>
      <c r="G41" s="21" t="str">
        <f t="shared" si="10"/>
        <v/>
      </c>
      <c r="H41" s="21" t="str">
        <f t="shared" si="10"/>
        <v/>
      </c>
      <c r="I41" s="21" t="str">
        <f t="shared" si="10"/>
        <v/>
      </c>
      <c r="J41" s="21" t="str">
        <f t="shared" si="10"/>
        <v/>
      </c>
      <c r="K41" s="21" t="str">
        <f t="shared" si="10"/>
        <v/>
      </c>
      <c r="L41" s="21" t="str">
        <f t="shared" si="10"/>
        <v/>
      </c>
      <c r="M41" s="21" t="str">
        <f t="shared" si="10"/>
        <v/>
      </c>
      <c r="O41" s="28"/>
      <c r="P41" s="38"/>
      <c r="Q41" s="38"/>
    </row>
    <row r="42" spans="1:17" ht="13.9" customHeight="1" x14ac:dyDescent="0.15">
      <c r="A42" s="2" t="s">
        <v>6</v>
      </c>
      <c r="B42" s="43" t="s">
        <v>16</v>
      </c>
      <c r="C42" s="22" t="str">
        <f t="shared" ref="C42:M42" si="11">IF(OR($C$36="无效",$G$36="无效",C31=""),"",IF(C31&gt;50,"P","N"))</f>
        <v/>
      </c>
      <c r="D42" s="22" t="str">
        <f t="shared" si="11"/>
        <v/>
      </c>
      <c r="E42" s="22" t="str">
        <f t="shared" si="11"/>
        <v/>
      </c>
      <c r="F42" s="22" t="str">
        <f t="shared" si="11"/>
        <v/>
      </c>
      <c r="G42" s="22" t="str">
        <f t="shared" si="11"/>
        <v/>
      </c>
      <c r="H42" s="22" t="str">
        <f t="shared" si="11"/>
        <v/>
      </c>
      <c r="I42" s="22" t="str">
        <f t="shared" si="11"/>
        <v/>
      </c>
      <c r="J42" s="22" t="str">
        <f t="shared" si="11"/>
        <v/>
      </c>
      <c r="K42" s="22" t="str">
        <f t="shared" si="11"/>
        <v/>
      </c>
      <c r="L42" s="22" t="str">
        <f t="shared" si="11"/>
        <v/>
      </c>
      <c r="M42" s="22" t="str">
        <f t="shared" si="11"/>
        <v/>
      </c>
      <c r="O42" s="28"/>
      <c r="P42" s="38"/>
      <c r="Q42" s="38"/>
    </row>
    <row r="43" spans="1:17" ht="13.9" customHeight="1" x14ac:dyDescent="0.15">
      <c r="A43" s="2" t="s">
        <v>8</v>
      </c>
      <c r="B43" s="44" t="s">
        <v>17</v>
      </c>
      <c r="C43" s="21" t="str">
        <f t="shared" ref="C43:M43" si="12">IF(OR($C$36="无效",$G$36="无效",C32=""),"",IF(C32&gt;50,"P","N"))</f>
        <v/>
      </c>
      <c r="D43" s="21" t="str">
        <f t="shared" si="12"/>
        <v/>
      </c>
      <c r="E43" s="21" t="str">
        <f t="shared" si="12"/>
        <v/>
      </c>
      <c r="F43" s="21" t="str">
        <f t="shared" si="12"/>
        <v/>
      </c>
      <c r="G43" s="21" t="str">
        <f t="shared" si="12"/>
        <v/>
      </c>
      <c r="H43" s="21" t="str">
        <f t="shared" si="12"/>
        <v/>
      </c>
      <c r="I43" s="21" t="str">
        <f t="shared" si="12"/>
        <v/>
      </c>
      <c r="J43" s="21" t="str">
        <f t="shared" si="12"/>
        <v/>
      </c>
      <c r="K43" s="21" t="str">
        <f t="shared" si="12"/>
        <v/>
      </c>
      <c r="L43" s="21" t="str">
        <f t="shared" si="12"/>
        <v/>
      </c>
      <c r="M43" s="21" t="str">
        <f t="shared" si="12"/>
        <v/>
      </c>
      <c r="O43" s="28"/>
      <c r="P43" s="38"/>
      <c r="Q43" s="38"/>
    </row>
    <row r="44" spans="1:17" ht="13.9" customHeight="1" x14ac:dyDescent="0.15">
      <c r="A44" s="2" t="s">
        <v>9</v>
      </c>
      <c r="B44" s="44" t="s">
        <v>17</v>
      </c>
      <c r="C44" s="22" t="str">
        <f t="shared" ref="C44:M44" si="13">IF(OR($C$36="无效",$G$36="无效",C33=""),"",IF(C33&gt;50,"P","N"))</f>
        <v/>
      </c>
      <c r="D44" s="22" t="str">
        <f t="shared" si="13"/>
        <v/>
      </c>
      <c r="E44" s="22" t="str">
        <f t="shared" si="13"/>
        <v/>
      </c>
      <c r="F44" s="22" t="str">
        <f t="shared" si="13"/>
        <v/>
      </c>
      <c r="G44" s="22" t="str">
        <f t="shared" si="13"/>
        <v/>
      </c>
      <c r="H44" s="22" t="str">
        <f t="shared" si="13"/>
        <v/>
      </c>
      <c r="I44" s="22" t="str">
        <f t="shared" si="13"/>
        <v/>
      </c>
      <c r="J44" s="22" t="str">
        <f t="shared" si="13"/>
        <v/>
      </c>
      <c r="K44" s="22" t="str">
        <f t="shared" si="13"/>
        <v/>
      </c>
      <c r="L44" s="22" t="str">
        <f t="shared" si="13"/>
        <v/>
      </c>
      <c r="M44" s="22" t="str">
        <f t="shared" si="13"/>
        <v/>
      </c>
      <c r="O44" s="28"/>
      <c r="P44" s="38"/>
      <c r="Q44" s="38"/>
    </row>
    <row r="45" spans="1:17" ht="13.9" customHeight="1" x14ac:dyDescent="0.15">
      <c r="A45" s="2" t="s">
        <v>11</v>
      </c>
      <c r="B45" s="21" t="str">
        <f t="shared" ref="B45:M46" si="14">IF(OR($C$36="无效",$G$36="无效",B34=""),"",IF(B34&gt;50,"P","N"))</f>
        <v/>
      </c>
      <c r="C45" s="21" t="str">
        <f t="shared" si="14"/>
        <v/>
      </c>
      <c r="D45" s="21" t="str">
        <f t="shared" si="14"/>
        <v/>
      </c>
      <c r="E45" s="21" t="str">
        <f t="shared" si="14"/>
        <v/>
      </c>
      <c r="F45" s="21" t="str">
        <f t="shared" si="14"/>
        <v/>
      </c>
      <c r="G45" s="21" t="str">
        <f t="shared" si="14"/>
        <v/>
      </c>
      <c r="H45" s="21" t="str">
        <f t="shared" si="14"/>
        <v/>
      </c>
      <c r="I45" s="21" t="str">
        <f t="shared" si="14"/>
        <v/>
      </c>
      <c r="J45" s="21" t="str">
        <f t="shared" si="14"/>
        <v/>
      </c>
      <c r="K45" s="21" t="str">
        <f t="shared" si="14"/>
        <v/>
      </c>
      <c r="L45" s="21" t="str">
        <f t="shared" si="14"/>
        <v/>
      </c>
      <c r="M45" s="21" t="str">
        <f t="shared" si="14"/>
        <v/>
      </c>
      <c r="O45" s="28"/>
      <c r="P45" s="38"/>
      <c r="Q45" s="38"/>
    </row>
    <row r="46" spans="1:17" ht="13.9" customHeight="1" x14ac:dyDescent="0.15">
      <c r="A46" s="2" t="s">
        <v>12</v>
      </c>
      <c r="B46" s="22" t="str">
        <f t="shared" si="14"/>
        <v/>
      </c>
      <c r="C46" s="22" t="str">
        <f t="shared" ref="C46:M46" si="15">IF(OR($C$36="无效",$G$36="无效",C35=""),"",IF(C35&gt;50,"P","N"))</f>
        <v/>
      </c>
      <c r="D46" s="22" t="str">
        <f t="shared" si="15"/>
        <v/>
      </c>
      <c r="E46" s="22" t="str">
        <f t="shared" si="15"/>
        <v/>
      </c>
      <c r="F46" s="22" t="str">
        <f t="shared" si="15"/>
        <v/>
      </c>
      <c r="G46" s="22" t="str">
        <f t="shared" si="15"/>
        <v/>
      </c>
      <c r="H46" s="22" t="str">
        <f t="shared" si="15"/>
        <v/>
      </c>
      <c r="I46" s="22" t="str">
        <f t="shared" si="15"/>
        <v/>
      </c>
      <c r="J46" s="22" t="str">
        <f t="shared" si="15"/>
        <v/>
      </c>
      <c r="K46" s="22" t="str">
        <f t="shared" si="15"/>
        <v/>
      </c>
      <c r="L46" s="22" t="str">
        <f t="shared" si="15"/>
        <v/>
      </c>
      <c r="M46" s="22" t="str">
        <f t="shared" si="15"/>
        <v/>
      </c>
      <c r="O46" s="28"/>
      <c r="P46" s="38"/>
      <c r="Q46" s="38"/>
    </row>
    <row r="47" spans="1:17" ht="21" customHeight="1" x14ac:dyDescent="0.15">
      <c r="F47" s="5"/>
      <c r="K47" s="46"/>
      <c r="L47" s="6"/>
      <c r="M47" s="46"/>
      <c r="N47" s="46"/>
      <c r="O47" s="46"/>
      <c r="P47" s="31"/>
      <c r="Q47" s="31"/>
    </row>
    <row r="48" spans="1:17" ht="19.899999999999999" customHeight="1" x14ac:dyDescent="0.15">
      <c r="A48" s="218" t="s">
        <v>37</v>
      </c>
      <c r="B48" s="218"/>
      <c r="C48" s="47">
        <f>COUNTIFS(B39:M46,"=P")</f>
        <v>0</v>
      </c>
      <c r="D48" s="4" t="s">
        <v>39</v>
      </c>
      <c r="E48" s="65" t="str">
        <f>IF(ISERROR(C48/(C48+C49)),"",C48/(C48+C49))</f>
        <v/>
      </c>
      <c r="F48" s="219" t="s">
        <v>41</v>
      </c>
      <c r="G48" s="219"/>
      <c r="H48" s="220"/>
      <c r="I48" s="220"/>
      <c r="J48" s="221" t="s">
        <v>18</v>
      </c>
      <c r="K48" s="221"/>
      <c r="L48" s="222"/>
      <c r="M48" s="222"/>
      <c r="P48" s="31"/>
      <c r="Q48" s="31"/>
    </row>
    <row r="49" spans="1:13" ht="19.899999999999999" customHeight="1" x14ac:dyDescent="0.15">
      <c r="A49" s="218" t="s">
        <v>38</v>
      </c>
      <c r="B49" s="218"/>
      <c r="C49" s="47">
        <f>COUNTIFS(B39:M46,"=N")</f>
        <v>0</v>
      </c>
      <c r="D49" s="4" t="s">
        <v>40</v>
      </c>
      <c r="E49" s="65" t="str">
        <f>IF(ISERROR(C49/(C48+C49)),"",C49/(C48+C49))</f>
        <v/>
      </c>
      <c r="F49" s="219" t="s">
        <v>42</v>
      </c>
      <c r="G49" s="219"/>
      <c r="H49" s="227"/>
      <c r="I49" s="227"/>
      <c r="J49" s="228" t="s">
        <v>19</v>
      </c>
      <c r="K49" s="228"/>
      <c r="L49" s="226"/>
      <c r="M49" s="226"/>
    </row>
    <row r="50" spans="1:13" ht="19.899999999999999" customHeight="1" x14ac:dyDescent="0.15">
      <c r="F50" s="219" t="s">
        <v>43</v>
      </c>
      <c r="G50" s="219"/>
      <c r="H50" s="220"/>
      <c r="I50" s="220"/>
      <c r="J50" s="221" t="s">
        <v>20</v>
      </c>
      <c r="K50" s="221"/>
      <c r="L50" s="226"/>
      <c r="M50" s="226"/>
    </row>
    <row r="51" spans="1:13" ht="19.899999999999999" customHeight="1" x14ac:dyDescent="0.15">
      <c r="F51" s="223" t="s">
        <v>48</v>
      </c>
      <c r="G51" s="223"/>
      <c r="H51" s="224">
        <f ca="1">TODAY()</f>
        <v>44859</v>
      </c>
      <c r="I51" s="224"/>
      <c r="J51" s="225" t="s">
        <v>21</v>
      </c>
      <c r="K51" s="225"/>
      <c r="L51" s="226"/>
      <c r="M51" s="226"/>
    </row>
  </sheetData>
  <sheetProtection password="C7BF" sheet="1" objects="1" scenarios="1"/>
  <protectedRanges>
    <protectedRange sqref="L48:M51" name="区域4"/>
    <protectedRange sqref="H48:I50" name="区域3"/>
    <protectedRange sqref="B6:M13" name="区域1"/>
    <protectedRange sqref="B17:M24" name="区域2"/>
  </protectedRanges>
  <mergeCells count="32">
    <mergeCell ref="L50:M50"/>
    <mergeCell ref="L49:M49"/>
    <mergeCell ref="L48:M48"/>
    <mergeCell ref="L51:M51"/>
    <mergeCell ref="P38:Q39"/>
    <mergeCell ref="F51:G51"/>
    <mergeCell ref="H51:I51"/>
    <mergeCell ref="A15:B15"/>
    <mergeCell ref="A4:B4"/>
    <mergeCell ref="J51:K51"/>
    <mergeCell ref="J50:K50"/>
    <mergeCell ref="F48:G48"/>
    <mergeCell ref="F49:G49"/>
    <mergeCell ref="F50:G50"/>
    <mergeCell ref="H48:I48"/>
    <mergeCell ref="H49:I49"/>
    <mergeCell ref="H50:I50"/>
    <mergeCell ref="P15:Q15"/>
    <mergeCell ref="P20:Q22"/>
    <mergeCell ref="P19:Q19"/>
    <mergeCell ref="A26:B26"/>
    <mergeCell ref="A37:B37"/>
    <mergeCell ref="P27:Q29"/>
    <mergeCell ref="P26:Q26"/>
    <mergeCell ref="P37:Q37"/>
    <mergeCell ref="A1:C1"/>
    <mergeCell ref="C2:K2"/>
    <mergeCell ref="D1:J1"/>
    <mergeCell ref="A49:B49"/>
    <mergeCell ref="J48:K48"/>
    <mergeCell ref="J49:K49"/>
    <mergeCell ref="A48:B48"/>
  </mergeCells>
  <phoneticPr fontId="1" type="noConversion"/>
  <dataValidations count="2">
    <dataValidation type="decimal" errorStyle="warning" allowBlank="1" showInputMessage="1" showErrorMessage="1" error="青岛立见：请输入数值格式数据 " sqref="B17:N24 V9:Y16 B6:B13" xr:uid="{00000000-0002-0000-0200-000000000000}">
      <formula1>0</formula1>
      <formula2>4</formula2>
    </dataValidation>
    <dataValidation errorStyle="warning" allowBlank="1" showInputMessage="1" showErrorMessage="1" error="青岛立见：请输入数值格式数据 " sqref="C6:M13" xr:uid="{00000000-0002-0000-0200-000001000000}"/>
  </dataValidations>
  <pageMargins left="0.25" right="0.25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2"/>
  <sheetViews>
    <sheetView showGridLines="0" workbookViewId="0"/>
  </sheetViews>
  <sheetFormatPr defaultRowHeight="13.5" x14ac:dyDescent="0.15"/>
  <cols>
    <col min="1" max="1" width="3.625" customWidth="1"/>
    <col min="2" max="13" width="7.75" customWidth="1"/>
    <col min="14" max="14" width="4.125" customWidth="1"/>
    <col min="15" max="15" width="4" customWidth="1"/>
    <col min="16" max="16" width="3.875" customWidth="1"/>
    <col min="17" max="17" width="13" customWidth="1"/>
  </cols>
  <sheetData>
    <row r="1" spans="1:17" ht="25.9" customHeight="1" x14ac:dyDescent="0.25">
      <c r="A1" s="79" t="s">
        <v>23</v>
      </c>
      <c r="B1" s="82"/>
      <c r="C1" s="82"/>
      <c r="D1" s="179" t="str">
        <f>IF(目录!D4="","",目录!D4)</f>
        <v/>
      </c>
      <c r="E1" s="179"/>
      <c r="F1" s="179"/>
      <c r="G1" s="179"/>
      <c r="H1" s="179"/>
      <c r="I1" s="179"/>
      <c r="J1" s="179"/>
      <c r="K1" s="82"/>
      <c r="L1" s="82"/>
      <c r="M1" s="81"/>
    </row>
    <row r="2" spans="1:17" ht="16.149999999999999" customHeight="1" x14ac:dyDescent="0.25">
      <c r="A2" s="79"/>
      <c r="B2" s="62"/>
      <c r="C2" s="212" t="s">
        <v>62</v>
      </c>
      <c r="D2" s="212"/>
      <c r="E2" s="212"/>
      <c r="F2" s="212"/>
      <c r="G2" s="212"/>
      <c r="H2" s="212"/>
      <c r="I2" s="212"/>
      <c r="J2" s="212"/>
      <c r="K2" s="212"/>
      <c r="L2" s="83"/>
      <c r="M2" s="81"/>
    </row>
    <row r="3" spans="1:17" ht="19.899999999999999" customHeight="1" thickBot="1" x14ac:dyDescent="0.3">
      <c r="A3" s="8"/>
      <c r="B3" s="70"/>
      <c r="C3" s="55"/>
      <c r="D3" s="9"/>
      <c r="E3" s="9"/>
      <c r="F3" s="9"/>
      <c r="G3" s="9"/>
      <c r="H3" s="9"/>
      <c r="I3" s="9"/>
      <c r="J3" s="9"/>
      <c r="K3" s="10"/>
      <c r="L3" s="10"/>
      <c r="M3" s="10"/>
      <c r="O3" s="23"/>
      <c r="P3" s="23"/>
      <c r="Q3" s="23"/>
    </row>
    <row r="4" spans="1:17" ht="20.25" thickTop="1" thickBot="1" x14ac:dyDescent="0.2">
      <c r="A4" s="213" t="s">
        <v>52</v>
      </c>
      <c r="B4" s="213"/>
      <c r="C4" s="16"/>
      <c r="D4" s="7"/>
      <c r="E4" s="7"/>
      <c r="F4" s="7"/>
      <c r="G4" s="7"/>
      <c r="H4" s="7"/>
      <c r="I4" s="7"/>
      <c r="J4" s="7"/>
      <c r="K4" s="7"/>
      <c r="L4" s="7"/>
      <c r="M4" s="7"/>
      <c r="O4" s="23"/>
      <c r="Q4" s="23"/>
    </row>
    <row r="5" spans="1:17" ht="13.9" customHeight="1" thickTop="1" x14ac:dyDescent="0.15">
      <c r="A5" s="11"/>
      <c r="B5" s="12">
        <v>1</v>
      </c>
      <c r="C5" s="12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O5" s="23"/>
      <c r="P5" s="23"/>
      <c r="Q5" s="23"/>
    </row>
    <row r="6" spans="1:17" ht="13.9" customHeight="1" x14ac:dyDescent="0.15">
      <c r="A6" s="15" t="s">
        <v>1</v>
      </c>
      <c r="B6" s="48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O6" s="23"/>
      <c r="P6" s="23"/>
      <c r="Q6" s="23"/>
    </row>
    <row r="7" spans="1:17" ht="13.9" customHeight="1" x14ac:dyDescent="0.15">
      <c r="A7" s="1" t="s">
        <v>2</v>
      </c>
      <c r="B7" s="48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 s="23"/>
      <c r="P7" s="23"/>
      <c r="Q7" s="23"/>
    </row>
    <row r="8" spans="1:17" ht="13.9" customHeight="1" x14ac:dyDescent="0.15">
      <c r="A8" s="15" t="s">
        <v>4</v>
      </c>
      <c r="B8" s="5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O8" s="23"/>
      <c r="P8" s="23"/>
      <c r="Q8" s="23"/>
    </row>
    <row r="9" spans="1:17" ht="13.9" customHeight="1" x14ac:dyDescent="0.15">
      <c r="A9" s="1" t="s">
        <v>6</v>
      </c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O9" s="23"/>
      <c r="P9" s="23"/>
      <c r="Q9" s="23"/>
    </row>
    <row r="10" spans="1:17" ht="13.9" customHeight="1" x14ac:dyDescent="0.15">
      <c r="A10" s="15" t="s">
        <v>8</v>
      </c>
      <c r="B10" s="49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O10" s="23"/>
      <c r="P10" s="23"/>
      <c r="Q10" s="23"/>
    </row>
    <row r="11" spans="1:17" ht="13.9" customHeight="1" x14ac:dyDescent="0.15">
      <c r="A11" s="1" t="s">
        <v>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O11" s="23"/>
      <c r="P11" s="23"/>
      <c r="Q11" s="23"/>
    </row>
    <row r="12" spans="1:17" ht="13.9" customHeight="1" x14ac:dyDescent="0.15">
      <c r="A12" s="15" t="s">
        <v>10</v>
      </c>
      <c r="B12" s="49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O12" s="23"/>
      <c r="P12" s="23"/>
      <c r="Q12" s="23"/>
    </row>
    <row r="13" spans="1:17" ht="13.9" customHeight="1" x14ac:dyDescent="0.15">
      <c r="A13" s="2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O13" s="23"/>
      <c r="P13" s="23"/>
      <c r="Q13" s="23"/>
    </row>
    <row r="14" spans="1:17" ht="14.45" customHeight="1" thickBot="1" x14ac:dyDescent="0.3">
      <c r="A14" s="8"/>
      <c r="B14" s="8"/>
      <c r="C14" s="55"/>
      <c r="D14" s="9"/>
      <c r="E14" s="9"/>
      <c r="F14" s="9"/>
      <c r="G14" s="9"/>
      <c r="H14" s="9"/>
      <c r="I14" s="9"/>
      <c r="J14" s="9"/>
      <c r="K14" s="10"/>
      <c r="L14" s="10"/>
      <c r="M14" s="10"/>
      <c r="O14" s="23"/>
      <c r="P14" s="23"/>
      <c r="Q14" s="23"/>
    </row>
    <row r="15" spans="1:17" ht="20.25" thickTop="1" thickBot="1" x14ac:dyDescent="0.2">
      <c r="A15" s="213" t="s">
        <v>0</v>
      </c>
      <c r="B15" s="213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O15" s="24"/>
      <c r="P15" s="210" t="s">
        <v>24</v>
      </c>
      <c r="Q15" s="210"/>
    </row>
    <row r="16" spans="1:17" ht="13.9" customHeight="1" thickTop="1" x14ac:dyDescent="0.15">
      <c r="A16" s="11"/>
      <c r="B16" s="12">
        <v>1</v>
      </c>
      <c r="C16" s="12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O16" s="32" t="s">
        <v>25</v>
      </c>
      <c r="P16" s="33"/>
      <c r="Q16" s="37" t="s">
        <v>50</v>
      </c>
    </row>
    <row r="17" spans="1:17" ht="13.9" customHeight="1" x14ac:dyDescent="0.15">
      <c r="A17" s="15" t="s">
        <v>1</v>
      </c>
      <c r="B17" s="90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O17" s="32" t="s">
        <v>26</v>
      </c>
      <c r="P17" s="35"/>
      <c r="Q17" s="37" t="s">
        <v>51</v>
      </c>
    </row>
    <row r="18" spans="1:17" ht="13.9" customHeight="1" x14ac:dyDescent="0.15">
      <c r="A18" s="1" t="s">
        <v>2</v>
      </c>
      <c r="B18" s="90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O18" s="32" t="s">
        <v>55</v>
      </c>
      <c r="P18" s="37" t="s">
        <v>5</v>
      </c>
      <c r="Q18" s="37"/>
    </row>
    <row r="19" spans="1:17" ht="13.9" customHeight="1" x14ac:dyDescent="0.15">
      <c r="A19" s="15" t="s">
        <v>4</v>
      </c>
      <c r="B19" s="94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O19" s="32" t="s">
        <v>56</v>
      </c>
      <c r="P19" s="229" t="s">
        <v>7</v>
      </c>
      <c r="Q19" s="229"/>
    </row>
    <row r="20" spans="1:17" ht="13.9" customHeight="1" x14ac:dyDescent="0.15">
      <c r="A20" s="1" t="s">
        <v>6</v>
      </c>
      <c r="B20" s="94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O20" s="25"/>
      <c r="P20" s="229"/>
      <c r="Q20" s="229"/>
    </row>
    <row r="21" spans="1:17" ht="13.9" customHeight="1" x14ac:dyDescent="0.15">
      <c r="A21" s="15" t="s">
        <v>8</v>
      </c>
      <c r="B21" s="91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O21" s="25"/>
      <c r="P21" s="229"/>
      <c r="Q21" s="229"/>
    </row>
    <row r="22" spans="1:17" ht="13.9" customHeight="1" x14ac:dyDescent="0.15">
      <c r="A22" s="1" t="s">
        <v>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P22" s="229"/>
      <c r="Q22" s="229"/>
    </row>
    <row r="23" spans="1:17" ht="13.9" customHeight="1" x14ac:dyDescent="0.15">
      <c r="A23" s="15" t="s">
        <v>10</v>
      </c>
      <c r="B23" s="91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O23" s="25"/>
      <c r="P23" s="229"/>
      <c r="Q23" s="229"/>
    </row>
    <row r="24" spans="1:17" ht="13.9" customHeight="1" x14ac:dyDescent="0.15">
      <c r="A24" s="2" t="s">
        <v>12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O24" s="25"/>
      <c r="P24" s="40"/>
      <c r="Q24" s="40"/>
    </row>
    <row r="25" spans="1:17" ht="14.25" thickBot="1" x14ac:dyDescent="0.2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25"/>
      <c r="P25" s="40"/>
      <c r="Q25" s="40"/>
    </row>
    <row r="26" spans="1:17" ht="20.25" thickTop="1" thickBot="1" x14ac:dyDescent="0.2">
      <c r="A26" s="216" t="s">
        <v>13</v>
      </c>
      <c r="B26" s="216"/>
      <c r="C26" s="13"/>
      <c r="D26" s="18"/>
      <c r="E26" s="18"/>
      <c r="F26" s="18"/>
      <c r="G26" s="18"/>
      <c r="H26" s="18"/>
      <c r="I26" s="18"/>
      <c r="J26" s="18"/>
      <c r="K26" s="18"/>
      <c r="L26" s="18"/>
      <c r="M26" s="18"/>
      <c r="O26" s="26"/>
      <c r="P26" s="210" t="s">
        <v>24</v>
      </c>
      <c r="Q26" s="210"/>
    </row>
    <row r="27" spans="1:17" ht="15" customHeight="1" thickTop="1" x14ac:dyDescent="0.15">
      <c r="A27" s="11"/>
      <c r="B27" s="12">
        <v>1</v>
      </c>
      <c r="C27" s="12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14">
        <v>9</v>
      </c>
      <c r="K27" s="14">
        <v>10</v>
      </c>
      <c r="L27" s="14">
        <v>11</v>
      </c>
      <c r="M27" s="14">
        <v>12</v>
      </c>
      <c r="O27" s="32" t="s">
        <v>33</v>
      </c>
      <c r="P27" s="215" t="s">
        <v>34</v>
      </c>
      <c r="Q27" s="215"/>
    </row>
    <row r="28" spans="1:17" ht="15" customHeight="1" x14ac:dyDescent="0.15">
      <c r="A28" s="2" t="s">
        <v>1</v>
      </c>
      <c r="B28" s="42" t="str">
        <f>IF($B$17="","",VALUE($B$17+$B$18)/2)</f>
        <v/>
      </c>
      <c r="C28" s="67" t="str">
        <f>IF(C17="","",(VALUE($B$17+$B$18)/2-C17)/(VALUE($B$17+$B$18)/2))</f>
        <v/>
      </c>
      <c r="D28" s="67" t="str">
        <f t="shared" ref="D28:M28" si="0">IF(D17="","",(VALUE($B$17+$B$18)/2-D17)/(VALUE($B$17+$B$18)/2))</f>
        <v/>
      </c>
      <c r="E28" s="67" t="str">
        <f t="shared" si="0"/>
        <v/>
      </c>
      <c r="F28" s="67" t="str">
        <f t="shared" si="0"/>
        <v/>
      </c>
      <c r="G28" s="67" t="str">
        <f t="shared" si="0"/>
        <v/>
      </c>
      <c r="H28" s="67" t="str">
        <f t="shared" si="0"/>
        <v/>
      </c>
      <c r="I28" s="67" t="str">
        <f t="shared" si="0"/>
        <v/>
      </c>
      <c r="J28" s="67" t="str">
        <f t="shared" si="0"/>
        <v/>
      </c>
      <c r="K28" s="67" t="str">
        <f t="shared" si="0"/>
        <v/>
      </c>
      <c r="L28" s="67" t="str">
        <f t="shared" si="0"/>
        <v/>
      </c>
      <c r="M28" s="67" t="str">
        <f t="shared" si="0"/>
        <v/>
      </c>
      <c r="O28" s="27"/>
      <c r="P28" s="215"/>
      <c r="Q28" s="215"/>
    </row>
    <row r="29" spans="1:17" ht="15" customHeight="1" x14ac:dyDescent="0.15">
      <c r="A29" s="2" t="s">
        <v>2</v>
      </c>
      <c r="B29" s="42" t="str">
        <f>IF($B$18="","",VALUE($B$17+$B$18)/2)</f>
        <v/>
      </c>
      <c r="C29" s="68" t="str">
        <f t="shared" ref="C29:M29" si="1">IF(C18="","",(VALUE($B$17+$B$18)/2-C18)/(VALUE($B$17+$B$18)/2))</f>
        <v/>
      </c>
      <c r="D29" s="68" t="str">
        <f t="shared" si="1"/>
        <v/>
      </c>
      <c r="E29" s="68" t="str">
        <f t="shared" si="1"/>
        <v/>
      </c>
      <c r="F29" s="68" t="str">
        <f t="shared" si="1"/>
        <v/>
      </c>
      <c r="G29" s="68" t="str">
        <f t="shared" si="1"/>
        <v/>
      </c>
      <c r="H29" s="68" t="str">
        <f t="shared" si="1"/>
        <v/>
      </c>
      <c r="I29" s="68" t="str">
        <f t="shared" si="1"/>
        <v/>
      </c>
      <c r="J29" s="68" t="str">
        <f t="shared" si="1"/>
        <v/>
      </c>
      <c r="K29" s="68" t="str">
        <f t="shared" si="1"/>
        <v/>
      </c>
      <c r="L29" s="68" t="str">
        <f t="shared" si="1"/>
        <v/>
      </c>
      <c r="M29" s="68" t="str">
        <f t="shared" si="1"/>
        <v/>
      </c>
      <c r="O29" s="27"/>
      <c r="P29" s="215"/>
      <c r="Q29" s="215"/>
    </row>
    <row r="30" spans="1:17" ht="15" customHeight="1" x14ac:dyDescent="0.15">
      <c r="A30" s="2" t="s">
        <v>4</v>
      </c>
      <c r="B30" s="43" t="str">
        <f>IF(ISERROR((VALUE($B$17+$B$18)/2-VALUE($B$19+$B$20)/2)/(VALUE($B$17+$B$18)/2)),"",(VALUE($B$17+$B$18)/2-VALUE($B$19+$B$20)/2)/(VALUE($B$17+$B$18)/2))</f>
        <v/>
      </c>
      <c r="C30" s="67" t="str">
        <f t="shared" ref="C30:M30" si="2">IF(C19="","",(VALUE($B$17+$B$18)/2-C19)/(VALUE($B$17+$B$18)/2))</f>
        <v/>
      </c>
      <c r="D30" s="67" t="str">
        <f t="shared" si="2"/>
        <v/>
      </c>
      <c r="E30" s="67" t="str">
        <f t="shared" si="2"/>
        <v/>
      </c>
      <c r="F30" s="67" t="str">
        <f t="shared" si="2"/>
        <v/>
      </c>
      <c r="G30" s="67" t="str">
        <f t="shared" si="2"/>
        <v/>
      </c>
      <c r="H30" s="67" t="str">
        <f t="shared" si="2"/>
        <v/>
      </c>
      <c r="I30" s="67" t="str">
        <f t="shared" si="2"/>
        <v/>
      </c>
      <c r="J30" s="67" t="str">
        <f t="shared" si="2"/>
        <v/>
      </c>
      <c r="K30" s="67" t="str">
        <f t="shared" si="2"/>
        <v/>
      </c>
      <c r="L30" s="67" t="str">
        <f t="shared" si="2"/>
        <v/>
      </c>
      <c r="M30" s="67" t="str">
        <f t="shared" si="2"/>
        <v/>
      </c>
      <c r="O30" s="27"/>
      <c r="P30" s="38"/>
      <c r="Q30" s="38"/>
    </row>
    <row r="31" spans="1:17" ht="15" customHeight="1" x14ac:dyDescent="0.15">
      <c r="A31" s="2" t="s">
        <v>6</v>
      </c>
      <c r="B31" s="43" t="str">
        <f>IF(ISERROR((VALUE($B$17+$B$18)/2-VALUE($B$19+$B$20)/2)/(VALUE($B$17+$B$18)/2)),"",(VALUE($B$17+$B$18)/2-VALUE($B$19+$B$20)/2)/(VALUE($B$17+$B$18)/2))</f>
        <v/>
      </c>
      <c r="C31" s="67" t="str">
        <f t="shared" ref="C31:M31" si="3">IF(C20="","",(VALUE($B$17+$B$18)/2-C20)/(VALUE($B$17+$B$18)/2))</f>
        <v/>
      </c>
      <c r="D31" s="67" t="str">
        <f t="shared" si="3"/>
        <v/>
      </c>
      <c r="E31" s="67" t="str">
        <f t="shared" si="3"/>
        <v/>
      </c>
      <c r="F31" s="67" t="str">
        <f t="shared" si="3"/>
        <v/>
      </c>
      <c r="G31" s="67" t="str">
        <f t="shared" si="3"/>
        <v/>
      </c>
      <c r="H31" s="67" t="str">
        <f t="shared" si="3"/>
        <v/>
      </c>
      <c r="I31" s="67" t="str">
        <f t="shared" si="3"/>
        <v/>
      </c>
      <c r="J31" s="67" t="str">
        <f t="shared" si="3"/>
        <v/>
      </c>
      <c r="K31" s="67" t="str">
        <f t="shared" si="3"/>
        <v/>
      </c>
      <c r="L31" s="67" t="str">
        <f t="shared" si="3"/>
        <v/>
      </c>
      <c r="M31" s="67" t="str">
        <f t="shared" si="3"/>
        <v/>
      </c>
      <c r="O31" s="27"/>
      <c r="P31" s="38"/>
      <c r="Q31" s="38"/>
    </row>
    <row r="32" spans="1:17" ht="15" customHeight="1" x14ac:dyDescent="0.15">
      <c r="A32" s="2" t="s">
        <v>8</v>
      </c>
      <c r="B32" s="67" t="str">
        <f t="shared" ref="B32:M32" si="4">IF(B21="","",(VALUE($B$17+$B$18)/2-B21)/(VALUE($B$17+$B$18)/2))</f>
        <v/>
      </c>
      <c r="C32" s="67" t="str">
        <f t="shared" si="4"/>
        <v/>
      </c>
      <c r="D32" s="67" t="str">
        <f t="shared" si="4"/>
        <v/>
      </c>
      <c r="E32" s="67" t="str">
        <f t="shared" si="4"/>
        <v/>
      </c>
      <c r="F32" s="67" t="str">
        <f t="shared" si="4"/>
        <v/>
      </c>
      <c r="G32" s="67" t="str">
        <f t="shared" si="4"/>
        <v/>
      </c>
      <c r="H32" s="67" t="str">
        <f t="shared" si="4"/>
        <v/>
      </c>
      <c r="I32" s="67" t="str">
        <f t="shared" si="4"/>
        <v/>
      </c>
      <c r="J32" s="67" t="str">
        <f t="shared" si="4"/>
        <v/>
      </c>
      <c r="K32" s="67" t="str">
        <f t="shared" si="4"/>
        <v/>
      </c>
      <c r="L32" s="67" t="str">
        <f t="shared" si="4"/>
        <v/>
      </c>
      <c r="M32" s="67" t="str">
        <f t="shared" si="4"/>
        <v/>
      </c>
      <c r="O32" s="27"/>
      <c r="P32" s="38"/>
      <c r="Q32" s="38"/>
    </row>
    <row r="33" spans="1:17" ht="15" customHeight="1" x14ac:dyDescent="0.15">
      <c r="A33" s="2" t="s">
        <v>9</v>
      </c>
      <c r="B33" s="67" t="str">
        <f t="shared" ref="B33" si="5">IF(B22="","",(VALUE($B$17+$B$18)/2-B22)/(VALUE($B$17+$B$18)/2))</f>
        <v/>
      </c>
      <c r="C33" s="67" t="str">
        <f t="shared" ref="C33:M33" si="6">IF(C22="","",(VALUE($B$17+$B$18)/2-C22)/(VALUE($B$17+$B$18)/2))</f>
        <v/>
      </c>
      <c r="D33" s="67" t="str">
        <f t="shared" si="6"/>
        <v/>
      </c>
      <c r="E33" s="67" t="str">
        <f t="shared" si="6"/>
        <v/>
      </c>
      <c r="F33" s="67" t="str">
        <f t="shared" si="6"/>
        <v/>
      </c>
      <c r="G33" s="67" t="str">
        <f t="shared" si="6"/>
        <v/>
      </c>
      <c r="H33" s="67" t="str">
        <f t="shared" si="6"/>
        <v/>
      </c>
      <c r="I33" s="67" t="str">
        <f t="shared" si="6"/>
        <v/>
      </c>
      <c r="J33" s="67" t="str">
        <f t="shared" si="6"/>
        <v/>
      </c>
      <c r="K33" s="67" t="str">
        <f t="shared" si="6"/>
        <v/>
      </c>
      <c r="L33" s="67" t="str">
        <f t="shared" si="6"/>
        <v/>
      </c>
      <c r="M33" s="67" t="str">
        <f t="shared" si="6"/>
        <v/>
      </c>
      <c r="O33" s="28"/>
      <c r="P33" s="38"/>
      <c r="Q33" s="38"/>
    </row>
    <row r="34" spans="1:17" ht="15" customHeight="1" x14ac:dyDescent="0.15">
      <c r="A34" s="2" t="s">
        <v>10</v>
      </c>
      <c r="B34" s="67" t="str">
        <f t="shared" ref="B34" si="7">IF(B23="","",(VALUE($B$17+$B$18)/2-B23)/(VALUE($B$17+$B$18)/2))</f>
        <v/>
      </c>
      <c r="C34" s="67" t="str">
        <f t="shared" ref="C34:M34" si="8">IF(C23="","",(VALUE($B$17+$B$18)/2-C23)/(VALUE($B$17+$B$18)/2))</f>
        <v/>
      </c>
      <c r="D34" s="67" t="str">
        <f t="shared" si="8"/>
        <v/>
      </c>
      <c r="E34" s="67" t="str">
        <f t="shared" si="8"/>
        <v/>
      </c>
      <c r="F34" s="67" t="str">
        <f t="shared" si="8"/>
        <v/>
      </c>
      <c r="G34" s="67" t="str">
        <f t="shared" si="8"/>
        <v/>
      </c>
      <c r="H34" s="67" t="str">
        <f t="shared" si="8"/>
        <v/>
      </c>
      <c r="I34" s="67" t="str">
        <f t="shared" si="8"/>
        <v/>
      </c>
      <c r="J34" s="67" t="str">
        <f t="shared" si="8"/>
        <v/>
      </c>
      <c r="K34" s="67" t="str">
        <f t="shared" si="8"/>
        <v/>
      </c>
      <c r="L34" s="67" t="str">
        <f t="shared" si="8"/>
        <v/>
      </c>
      <c r="M34" s="67" t="str">
        <f t="shared" si="8"/>
        <v/>
      </c>
      <c r="O34" s="28"/>
      <c r="P34" s="38"/>
      <c r="Q34" s="38"/>
    </row>
    <row r="35" spans="1:17" ht="15" customHeight="1" x14ac:dyDescent="0.15">
      <c r="A35" s="2" t="s">
        <v>12</v>
      </c>
      <c r="B35" s="67" t="str">
        <f t="shared" ref="B35" si="9">IF(B24="","",(VALUE($B$17+$B$18)/2-B24)/(VALUE($B$17+$B$18)/2))</f>
        <v/>
      </c>
      <c r="C35" s="67" t="str">
        <f t="shared" ref="C35:M35" si="10">IF(C24="","",(VALUE($B$17+$B$18)/2-C24)/(VALUE($B$17+$B$18)/2))</f>
        <v/>
      </c>
      <c r="D35" s="67" t="str">
        <f t="shared" si="10"/>
        <v/>
      </c>
      <c r="E35" s="67" t="str">
        <f t="shared" si="10"/>
        <v/>
      </c>
      <c r="F35" s="67" t="str">
        <f t="shared" si="10"/>
        <v/>
      </c>
      <c r="G35" s="67" t="str">
        <f t="shared" si="10"/>
        <v/>
      </c>
      <c r="H35" s="67" t="str">
        <f t="shared" si="10"/>
        <v/>
      </c>
      <c r="I35" s="67" t="str">
        <f t="shared" si="10"/>
        <v/>
      </c>
      <c r="J35" s="67" t="str">
        <f t="shared" si="10"/>
        <v/>
      </c>
      <c r="K35" s="67" t="str">
        <f t="shared" si="10"/>
        <v/>
      </c>
      <c r="L35" s="67" t="str">
        <f t="shared" si="10"/>
        <v/>
      </c>
      <c r="M35" s="67" t="str">
        <f t="shared" si="10"/>
        <v/>
      </c>
      <c r="O35" s="28"/>
      <c r="P35" s="38"/>
      <c r="Q35" s="38"/>
    </row>
    <row r="36" spans="1:17" ht="14.25" thickBot="1" x14ac:dyDescent="0.2">
      <c r="B36" s="2" t="s">
        <v>31</v>
      </c>
      <c r="C36" s="60" t="str">
        <f>IF(B28="","",IF(B28&gt;0.5,"有效","无效"))</f>
        <v/>
      </c>
      <c r="D36" s="3"/>
      <c r="F36" s="2" t="s">
        <v>30</v>
      </c>
      <c r="G36" s="60" t="str">
        <f>IF(B30="","",IF(B30&gt;0.5,"有效","无效"))</f>
        <v/>
      </c>
      <c r="H36" s="39"/>
      <c r="I36" s="39"/>
      <c r="J36" s="39"/>
      <c r="K36" s="3"/>
      <c r="L36" s="3"/>
      <c r="M36" s="3"/>
      <c r="O36" s="26"/>
      <c r="P36" s="38"/>
      <c r="Q36" s="38"/>
    </row>
    <row r="37" spans="1:17" ht="20.25" thickTop="1" thickBot="1" x14ac:dyDescent="0.2">
      <c r="A37" s="209" t="s">
        <v>14</v>
      </c>
      <c r="B37" s="20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O37" s="28"/>
      <c r="P37" s="210" t="s">
        <v>24</v>
      </c>
      <c r="Q37" s="210"/>
    </row>
    <row r="38" spans="1:17" ht="15" customHeight="1" thickTop="1" x14ac:dyDescent="0.15">
      <c r="A38" s="11"/>
      <c r="B38" s="12">
        <v>1</v>
      </c>
      <c r="C38" s="12">
        <v>2</v>
      </c>
      <c r="D38" s="41">
        <v>3</v>
      </c>
      <c r="E38" s="41">
        <v>4</v>
      </c>
      <c r="F38" s="41">
        <v>5</v>
      </c>
      <c r="G38" s="41">
        <v>6</v>
      </c>
      <c r="H38" s="41">
        <v>7</v>
      </c>
      <c r="I38" s="41">
        <v>8</v>
      </c>
      <c r="J38" s="41">
        <v>9</v>
      </c>
      <c r="K38" s="41">
        <v>10</v>
      </c>
      <c r="L38" s="41">
        <v>11</v>
      </c>
      <c r="M38" s="41">
        <v>12</v>
      </c>
      <c r="O38" s="32" t="s">
        <v>32</v>
      </c>
      <c r="P38" s="217" t="s">
        <v>35</v>
      </c>
      <c r="Q38" s="217"/>
    </row>
    <row r="39" spans="1:17" ht="15" customHeight="1" x14ac:dyDescent="0.15">
      <c r="A39" s="2" t="s">
        <v>1</v>
      </c>
      <c r="B39" s="42" t="s">
        <v>15</v>
      </c>
      <c r="C39" s="21" t="str">
        <f>IF(OR($C$36="无效",$G$36="无效",C28=""),"",IF(C28&gt;=0.5,"P","N"))</f>
        <v/>
      </c>
      <c r="D39" s="21" t="str">
        <f>IF(OR($C$36="无效",$G$36="无效",D28=""),"",IF(D28&gt;=0.5,"P","N"))</f>
        <v/>
      </c>
      <c r="E39" s="21" t="str">
        <f t="shared" ref="E39:M39" si="11">IF(OR($C$36="无效",$G$36="无效",E28=""),"",IF(E28&gt;=0.5,"P","N"))</f>
        <v/>
      </c>
      <c r="F39" s="21" t="str">
        <f t="shared" si="11"/>
        <v/>
      </c>
      <c r="G39" s="21" t="str">
        <f t="shared" si="11"/>
        <v/>
      </c>
      <c r="H39" s="21" t="str">
        <f t="shared" si="11"/>
        <v/>
      </c>
      <c r="I39" s="21" t="str">
        <f t="shared" si="11"/>
        <v/>
      </c>
      <c r="J39" s="21" t="str">
        <f t="shared" si="11"/>
        <v/>
      </c>
      <c r="K39" s="21" t="str">
        <f t="shared" si="11"/>
        <v/>
      </c>
      <c r="L39" s="21" t="str">
        <f t="shared" si="11"/>
        <v/>
      </c>
      <c r="M39" s="21" t="str">
        <f t="shared" si="11"/>
        <v/>
      </c>
      <c r="O39" s="32" t="s">
        <v>26</v>
      </c>
      <c r="P39" s="217"/>
      <c r="Q39" s="217"/>
    </row>
    <row r="40" spans="1:17" ht="15" customHeight="1" x14ac:dyDescent="0.15">
      <c r="A40" s="2" t="s">
        <v>2</v>
      </c>
      <c r="B40" s="42" t="s">
        <v>15</v>
      </c>
      <c r="C40" s="22" t="str">
        <f t="shared" ref="C40:M40" si="12">IF(OR($C$36="无效",$G$36="无效",C29=""),"",IF(C29&gt;=0.5,"P","N"))</f>
        <v/>
      </c>
      <c r="D40" s="22" t="str">
        <f t="shared" si="12"/>
        <v/>
      </c>
      <c r="E40" s="22" t="str">
        <f t="shared" si="12"/>
        <v/>
      </c>
      <c r="F40" s="22" t="str">
        <f t="shared" si="12"/>
        <v/>
      </c>
      <c r="G40" s="22" t="str">
        <f t="shared" si="12"/>
        <v/>
      </c>
      <c r="H40" s="22" t="str">
        <f t="shared" si="12"/>
        <v/>
      </c>
      <c r="I40" s="22" t="str">
        <f t="shared" si="12"/>
        <v/>
      </c>
      <c r="J40" s="22" t="str">
        <f t="shared" si="12"/>
        <v/>
      </c>
      <c r="K40" s="22" t="str">
        <f t="shared" si="12"/>
        <v/>
      </c>
      <c r="L40" s="22" t="str">
        <f t="shared" si="12"/>
        <v/>
      </c>
      <c r="M40" s="22" t="str">
        <f t="shared" si="12"/>
        <v/>
      </c>
      <c r="O40" s="28"/>
      <c r="P40" s="38"/>
      <c r="Q40" s="38"/>
    </row>
    <row r="41" spans="1:17" ht="15" customHeight="1" x14ac:dyDescent="0.15">
      <c r="A41" s="2" t="s">
        <v>4</v>
      </c>
      <c r="B41" s="43" t="s">
        <v>16</v>
      </c>
      <c r="C41" s="21" t="str">
        <f t="shared" ref="C41:M41" si="13">IF(OR($C$36="无效",$G$36="无效",C30=""),"",IF(C30&gt;=0.5,"P","N"))</f>
        <v/>
      </c>
      <c r="D41" s="21" t="str">
        <f t="shared" si="13"/>
        <v/>
      </c>
      <c r="E41" s="21" t="str">
        <f t="shared" si="13"/>
        <v/>
      </c>
      <c r="F41" s="21" t="str">
        <f t="shared" si="13"/>
        <v/>
      </c>
      <c r="G41" s="21" t="str">
        <f t="shared" si="13"/>
        <v/>
      </c>
      <c r="H41" s="21" t="str">
        <f t="shared" si="13"/>
        <v/>
      </c>
      <c r="I41" s="21" t="str">
        <f t="shared" si="13"/>
        <v/>
      </c>
      <c r="J41" s="21" t="str">
        <f t="shared" si="13"/>
        <v/>
      </c>
      <c r="K41" s="21" t="str">
        <f t="shared" si="13"/>
        <v/>
      </c>
      <c r="L41" s="21" t="str">
        <f t="shared" si="13"/>
        <v/>
      </c>
      <c r="M41" s="21" t="str">
        <f t="shared" si="13"/>
        <v/>
      </c>
      <c r="O41" s="28"/>
      <c r="P41" s="38"/>
      <c r="Q41" s="38"/>
    </row>
    <row r="42" spans="1:17" ht="15" customHeight="1" x14ac:dyDescent="0.15">
      <c r="A42" s="2" t="s">
        <v>6</v>
      </c>
      <c r="B42" s="43" t="s">
        <v>16</v>
      </c>
      <c r="C42" s="22" t="str">
        <f t="shared" ref="C42:M42" si="14">IF(OR($C$36="无效",$G$36="无效",C31=""),"",IF(C31&gt;=0.5,"P","N"))</f>
        <v/>
      </c>
      <c r="D42" s="22" t="str">
        <f t="shared" si="14"/>
        <v/>
      </c>
      <c r="E42" s="22" t="str">
        <f t="shared" si="14"/>
        <v/>
      </c>
      <c r="F42" s="22" t="str">
        <f t="shared" si="14"/>
        <v/>
      </c>
      <c r="G42" s="22" t="str">
        <f t="shared" si="14"/>
        <v/>
      </c>
      <c r="H42" s="22" t="str">
        <f t="shared" si="14"/>
        <v/>
      </c>
      <c r="I42" s="22" t="str">
        <f t="shared" si="14"/>
        <v/>
      </c>
      <c r="J42" s="22" t="str">
        <f t="shared" si="14"/>
        <v/>
      </c>
      <c r="K42" s="22" t="str">
        <f t="shared" si="14"/>
        <v/>
      </c>
      <c r="L42" s="22" t="str">
        <f t="shared" si="14"/>
        <v/>
      </c>
      <c r="M42" s="22" t="str">
        <f t="shared" si="14"/>
        <v/>
      </c>
      <c r="O42" s="28"/>
      <c r="P42" s="38"/>
      <c r="Q42" s="38"/>
    </row>
    <row r="43" spans="1:17" ht="15" customHeight="1" x14ac:dyDescent="0.15">
      <c r="A43" s="2" t="s">
        <v>8</v>
      </c>
      <c r="B43" s="21" t="str">
        <f t="shared" ref="B43:M43" si="15">IF(OR($C$36="无效",$G$36="无效",B32=""),"",IF(B32&gt;=0.5,"P","N"))</f>
        <v/>
      </c>
      <c r="C43" s="21" t="str">
        <f t="shared" si="15"/>
        <v/>
      </c>
      <c r="D43" s="21" t="str">
        <f t="shared" si="15"/>
        <v/>
      </c>
      <c r="E43" s="21" t="str">
        <f t="shared" si="15"/>
        <v/>
      </c>
      <c r="F43" s="21" t="str">
        <f t="shared" si="15"/>
        <v/>
      </c>
      <c r="G43" s="21" t="str">
        <f t="shared" si="15"/>
        <v/>
      </c>
      <c r="H43" s="21" t="str">
        <f t="shared" si="15"/>
        <v/>
      </c>
      <c r="I43" s="21" t="str">
        <f t="shared" si="15"/>
        <v/>
      </c>
      <c r="J43" s="21" t="str">
        <f t="shared" si="15"/>
        <v/>
      </c>
      <c r="K43" s="21" t="str">
        <f t="shared" si="15"/>
        <v/>
      </c>
      <c r="L43" s="21" t="str">
        <f t="shared" si="15"/>
        <v/>
      </c>
      <c r="M43" s="21" t="str">
        <f t="shared" si="15"/>
        <v/>
      </c>
      <c r="O43" s="28"/>
      <c r="P43" s="38"/>
      <c r="Q43" s="38"/>
    </row>
    <row r="44" spans="1:17" ht="15" customHeight="1" x14ac:dyDescent="0.15">
      <c r="A44" s="2" t="s">
        <v>9</v>
      </c>
      <c r="B44" s="22" t="str">
        <f t="shared" ref="B44" si="16">IF(OR($C$36="无效",$G$36="无效",B33=""),"",IF(B33&gt;=0.5,"P","N"))</f>
        <v/>
      </c>
      <c r="C44" s="22" t="str">
        <f t="shared" ref="C44:M44" si="17">IF(OR($C$36="无效",$G$36="无效",C33=""),"",IF(C33&gt;=0.5,"P","N"))</f>
        <v/>
      </c>
      <c r="D44" s="22" t="str">
        <f t="shared" si="17"/>
        <v/>
      </c>
      <c r="E44" s="22" t="str">
        <f t="shared" si="17"/>
        <v/>
      </c>
      <c r="F44" s="22" t="str">
        <f t="shared" si="17"/>
        <v/>
      </c>
      <c r="G44" s="22" t="str">
        <f t="shared" si="17"/>
        <v/>
      </c>
      <c r="H44" s="22" t="str">
        <f t="shared" si="17"/>
        <v/>
      </c>
      <c r="I44" s="22" t="str">
        <f t="shared" si="17"/>
        <v/>
      </c>
      <c r="J44" s="22" t="str">
        <f t="shared" si="17"/>
        <v/>
      </c>
      <c r="K44" s="22" t="str">
        <f t="shared" si="17"/>
        <v/>
      </c>
      <c r="L44" s="22" t="str">
        <f t="shared" si="17"/>
        <v/>
      </c>
      <c r="M44" s="22" t="str">
        <f t="shared" si="17"/>
        <v/>
      </c>
      <c r="O44" s="28"/>
      <c r="P44" s="38"/>
      <c r="Q44" s="38"/>
    </row>
    <row r="45" spans="1:17" ht="15" customHeight="1" x14ac:dyDescent="0.15">
      <c r="A45" s="2" t="s">
        <v>10</v>
      </c>
      <c r="B45" s="21" t="str">
        <f t="shared" ref="B45" si="18">IF(OR($C$36="无效",$G$36="无效",B34=""),"",IF(B34&gt;=0.5,"P","N"))</f>
        <v/>
      </c>
      <c r="C45" s="21" t="str">
        <f t="shared" ref="C45:M45" si="19">IF(OR($C$36="无效",$G$36="无效",C34=""),"",IF(C34&gt;=0.5,"P","N"))</f>
        <v/>
      </c>
      <c r="D45" s="21" t="str">
        <f t="shared" si="19"/>
        <v/>
      </c>
      <c r="E45" s="21" t="str">
        <f t="shared" si="19"/>
        <v/>
      </c>
      <c r="F45" s="21" t="str">
        <f t="shared" si="19"/>
        <v/>
      </c>
      <c r="G45" s="21" t="str">
        <f t="shared" si="19"/>
        <v/>
      </c>
      <c r="H45" s="21" t="str">
        <f t="shared" si="19"/>
        <v/>
      </c>
      <c r="I45" s="21" t="str">
        <f t="shared" si="19"/>
        <v/>
      </c>
      <c r="J45" s="21" t="str">
        <f t="shared" si="19"/>
        <v/>
      </c>
      <c r="K45" s="21" t="str">
        <f t="shared" si="19"/>
        <v/>
      </c>
      <c r="L45" s="21" t="str">
        <f t="shared" si="19"/>
        <v/>
      </c>
      <c r="M45" s="21" t="str">
        <f t="shared" si="19"/>
        <v/>
      </c>
      <c r="O45" s="28"/>
      <c r="P45" s="38"/>
      <c r="Q45" s="38"/>
    </row>
    <row r="46" spans="1:17" ht="15" customHeight="1" x14ac:dyDescent="0.15">
      <c r="A46" s="2" t="s">
        <v>12</v>
      </c>
      <c r="B46" s="22" t="str">
        <f t="shared" ref="B46" si="20">IF(OR($C$36="无效",$G$36="无效",B35=""),"",IF(B35&gt;=0.5,"P","N"))</f>
        <v/>
      </c>
      <c r="C46" s="22" t="str">
        <f t="shared" ref="C46:M46" si="21">IF(OR($C$36="无效",$G$36="无效",C35=""),"",IF(C35&gt;=0.5,"P","N"))</f>
        <v/>
      </c>
      <c r="D46" s="22" t="str">
        <f t="shared" si="21"/>
        <v/>
      </c>
      <c r="E46" s="22" t="str">
        <f t="shared" si="21"/>
        <v/>
      </c>
      <c r="F46" s="22" t="str">
        <f t="shared" si="21"/>
        <v/>
      </c>
      <c r="G46" s="22" t="str">
        <f t="shared" si="21"/>
        <v/>
      </c>
      <c r="H46" s="22" t="str">
        <f t="shared" si="21"/>
        <v/>
      </c>
      <c r="I46" s="22" t="str">
        <f t="shared" si="21"/>
        <v/>
      </c>
      <c r="J46" s="22" t="str">
        <f t="shared" si="21"/>
        <v/>
      </c>
      <c r="K46" s="22" t="str">
        <f t="shared" si="21"/>
        <v/>
      </c>
      <c r="L46" s="22" t="str">
        <f t="shared" si="21"/>
        <v/>
      </c>
      <c r="M46" s="22" t="str">
        <f t="shared" si="21"/>
        <v/>
      </c>
      <c r="O46" s="28"/>
      <c r="P46" s="38"/>
      <c r="Q46" s="38"/>
    </row>
    <row r="47" spans="1:17" x14ac:dyDescent="0.15">
      <c r="F47" s="5"/>
      <c r="K47" s="46"/>
      <c r="L47" s="6"/>
      <c r="M47" s="46"/>
      <c r="N47" s="46"/>
      <c r="O47" s="46"/>
      <c r="P47" s="31"/>
      <c r="Q47" s="31"/>
    </row>
    <row r="48" spans="1:17" ht="15.75" x14ac:dyDescent="0.15">
      <c r="A48" s="218" t="s">
        <v>37</v>
      </c>
      <c r="B48" s="218"/>
      <c r="C48" s="47">
        <f>COUNTIFS(B39:M46,"=P")</f>
        <v>0</v>
      </c>
      <c r="D48" s="4" t="s">
        <v>39</v>
      </c>
      <c r="E48" s="65" t="str">
        <f>IF(ISERROR(C48/(C48+C49)),"",C48/(C48+C49))</f>
        <v/>
      </c>
      <c r="F48" s="219" t="s">
        <v>41</v>
      </c>
      <c r="G48" s="219"/>
      <c r="H48" s="220"/>
      <c r="I48" s="220"/>
      <c r="J48" s="221" t="s">
        <v>18</v>
      </c>
      <c r="K48" s="221"/>
      <c r="L48" s="222"/>
      <c r="M48" s="222"/>
      <c r="O48" s="23"/>
      <c r="P48" s="31"/>
      <c r="Q48" s="31"/>
    </row>
    <row r="49" spans="1:17" ht="15.75" x14ac:dyDescent="0.15">
      <c r="A49" s="218" t="s">
        <v>38</v>
      </c>
      <c r="B49" s="218"/>
      <c r="C49" s="47">
        <f>COUNTIFS(B39:M46,"=N")</f>
        <v>0</v>
      </c>
      <c r="D49" s="4" t="s">
        <v>40</v>
      </c>
      <c r="E49" s="65" t="str">
        <f>IF(ISERROR(C49/(C48+C49)),"",C49/(C48+C49))</f>
        <v/>
      </c>
      <c r="F49" s="219" t="s">
        <v>42</v>
      </c>
      <c r="G49" s="219"/>
      <c r="H49" s="227"/>
      <c r="I49" s="227"/>
      <c r="J49" s="228" t="s">
        <v>19</v>
      </c>
      <c r="K49" s="228"/>
      <c r="L49" s="226"/>
      <c r="M49" s="226"/>
      <c r="O49" s="23"/>
      <c r="P49" s="23"/>
      <c r="Q49" s="23"/>
    </row>
    <row r="50" spans="1:17" ht="15.75" x14ac:dyDescent="0.15">
      <c r="F50" s="219" t="s">
        <v>43</v>
      </c>
      <c r="G50" s="219"/>
      <c r="H50" s="220"/>
      <c r="I50" s="220"/>
      <c r="J50" s="221" t="s">
        <v>20</v>
      </c>
      <c r="K50" s="221"/>
      <c r="L50" s="226"/>
      <c r="M50" s="226"/>
      <c r="O50" s="23"/>
      <c r="P50" s="23"/>
      <c r="Q50" s="23"/>
    </row>
    <row r="51" spans="1:17" x14ac:dyDescent="0.15">
      <c r="F51" s="223" t="s">
        <v>48</v>
      </c>
      <c r="G51" s="223"/>
      <c r="H51" s="224">
        <f ca="1">TODAY()</f>
        <v>44859</v>
      </c>
      <c r="I51" s="224"/>
      <c r="J51" s="225" t="s">
        <v>21</v>
      </c>
      <c r="K51" s="225"/>
      <c r="L51" s="226"/>
      <c r="M51" s="226"/>
      <c r="O51" s="23"/>
      <c r="P51" s="23"/>
      <c r="Q51" s="23"/>
    </row>
    <row r="52" spans="1:17" x14ac:dyDescent="0.15">
      <c r="O52" s="23"/>
      <c r="P52" s="23"/>
      <c r="Q52" s="23"/>
    </row>
  </sheetData>
  <sheetProtection password="C7BF" sheet="1" objects="1" scenarios="1"/>
  <protectedRanges>
    <protectedRange sqref="L48:M51" name="区域4"/>
    <protectedRange sqref="H48:I50" name="区域3"/>
    <protectedRange sqref="B17:M24" name="区域2"/>
    <protectedRange sqref="B6:M13" name="区域1"/>
  </protectedRanges>
  <mergeCells count="30">
    <mergeCell ref="A4:B4"/>
    <mergeCell ref="A15:B15"/>
    <mergeCell ref="A37:B37"/>
    <mergeCell ref="P37:Q37"/>
    <mergeCell ref="D1:J1"/>
    <mergeCell ref="C2:K2"/>
    <mergeCell ref="P15:Q15"/>
    <mergeCell ref="A26:B26"/>
    <mergeCell ref="P26:Q26"/>
    <mergeCell ref="A48:B48"/>
    <mergeCell ref="F48:G48"/>
    <mergeCell ref="H48:I48"/>
    <mergeCell ref="J48:K48"/>
    <mergeCell ref="L48:M48"/>
    <mergeCell ref="A49:B49"/>
    <mergeCell ref="F49:G49"/>
    <mergeCell ref="H49:I49"/>
    <mergeCell ref="J49:K49"/>
    <mergeCell ref="L49:M49"/>
    <mergeCell ref="F51:G51"/>
    <mergeCell ref="H51:I51"/>
    <mergeCell ref="J51:K51"/>
    <mergeCell ref="L51:M51"/>
    <mergeCell ref="P19:Q23"/>
    <mergeCell ref="F50:G50"/>
    <mergeCell ref="H50:I50"/>
    <mergeCell ref="J50:K50"/>
    <mergeCell ref="L50:M50"/>
    <mergeCell ref="P38:Q39"/>
    <mergeCell ref="P27:Q29"/>
  </mergeCells>
  <phoneticPr fontId="1" type="noConversion"/>
  <dataValidations count="2">
    <dataValidation errorStyle="warning" allowBlank="1" showInputMessage="1" showErrorMessage="1" error="青岛立见：请输入数值格式数据 " sqref="C6:M13 B10:B11" xr:uid="{00000000-0002-0000-0300-000000000000}"/>
    <dataValidation type="decimal" errorStyle="warning" allowBlank="1" showInputMessage="1" showErrorMessage="1" error="青岛立见：请输入数值格式数据 " sqref="B17:N24 B6:B9 B12:B13" xr:uid="{00000000-0002-0000-0300-000001000000}">
      <formula1>0</formula1>
      <formula2>4</formula2>
    </dataValidation>
  </dataValidations>
  <pageMargins left="0.25" right="0.25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1"/>
  <sheetViews>
    <sheetView showGridLines="0" workbookViewId="0">
      <selection activeCell="F26" sqref="F26"/>
    </sheetView>
  </sheetViews>
  <sheetFormatPr defaultRowHeight="13.5" x14ac:dyDescent="0.15"/>
  <cols>
    <col min="1" max="1" width="4.625" customWidth="1"/>
    <col min="2" max="13" width="7.75" customWidth="1"/>
    <col min="14" max="14" width="3.875" customWidth="1"/>
    <col min="15" max="15" width="3.5" customWidth="1"/>
    <col min="16" max="16" width="4.5" customWidth="1"/>
    <col min="17" max="17" width="12.5" customWidth="1"/>
  </cols>
  <sheetData>
    <row r="1" spans="1:17" ht="24.6" customHeight="1" x14ac:dyDescent="0.25">
      <c r="A1" s="79" t="s">
        <v>23</v>
      </c>
      <c r="B1" s="82"/>
      <c r="C1" s="82"/>
      <c r="D1" s="179" t="str">
        <f>IF(目录!D4="","",目录!D4)</f>
        <v/>
      </c>
      <c r="E1" s="179"/>
      <c r="F1" s="179"/>
      <c r="G1" s="179"/>
      <c r="H1" s="179"/>
      <c r="I1" s="179"/>
      <c r="J1" s="179"/>
      <c r="K1" s="82"/>
      <c r="L1" s="82"/>
      <c r="M1" s="81"/>
    </row>
    <row r="2" spans="1:17" ht="16.149999999999999" customHeight="1" x14ac:dyDescent="0.25">
      <c r="A2" s="79"/>
      <c r="B2" s="62"/>
      <c r="C2" s="212" t="s">
        <v>63</v>
      </c>
      <c r="D2" s="212"/>
      <c r="E2" s="212"/>
      <c r="F2" s="212"/>
      <c r="G2" s="212"/>
      <c r="H2" s="212"/>
      <c r="I2" s="212"/>
      <c r="J2" s="212"/>
      <c r="K2" s="212"/>
      <c r="L2" s="83"/>
      <c r="M2" s="81"/>
    </row>
    <row r="3" spans="1:17" ht="19.149999999999999" customHeight="1" thickBot="1" x14ac:dyDescent="0.3">
      <c r="A3" s="70"/>
      <c r="B3" s="70"/>
      <c r="C3" s="55"/>
      <c r="D3" s="9"/>
      <c r="E3" s="9"/>
      <c r="F3" s="9"/>
      <c r="G3" s="9"/>
      <c r="H3" s="9"/>
      <c r="I3" s="9"/>
      <c r="J3" s="9"/>
      <c r="K3" s="69"/>
      <c r="L3" s="69"/>
      <c r="M3" s="69"/>
      <c r="O3" s="23"/>
      <c r="P3" s="23"/>
      <c r="Q3" s="23"/>
    </row>
    <row r="4" spans="1:17" ht="20.25" thickTop="1" thickBot="1" x14ac:dyDescent="0.2">
      <c r="A4" s="213" t="s">
        <v>52</v>
      </c>
      <c r="B4" s="213"/>
      <c r="C4" s="16"/>
      <c r="D4" s="7"/>
      <c r="E4" s="7"/>
      <c r="F4" s="7"/>
      <c r="G4" s="7"/>
      <c r="H4" s="7"/>
      <c r="I4" s="7"/>
      <c r="J4" s="7"/>
      <c r="K4" s="7"/>
      <c r="L4" s="7"/>
      <c r="M4" s="7"/>
      <c r="O4" s="23"/>
      <c r="P4" s="23"/>
      <c r="Q4" s="23"/>
    </row>
    <row r="5" spans="1:17" ht="13.9" customHeight="1" thickTop="1" x14ac:dyDescent="0.15">
      <c r="A5" s="11"/>
      <c r="B5" s="12">
        <v>1</v>
      </c>
      <c r="C5" s="12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O5" s="23"/>
      <c r="P5" s="23"/>
      <c r="Q5" s="23"/>
    </row>
    <row r="6" spans="1:17" ht="13.9" customHeight="1" x14ac:dyDescent="0.15">
      <c r="A6" s="15" t="s">
        <v>1</v>
      </c>
      <c r="B6" s="48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O6" s="23"/>
      <c r="P6" s="23"/>
      <c r="Q6" s="23"/>
    </row>
    <row r="7" spans="1:17" ht="13.9" customHeight="1" x14ac:dyDescent="0.15">
      <c r="A7" s="1" t="s">
        <v>2</v>
      </c>
      <c r="B7" s="48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 s="23"/>
      <c r="P7" s="23"/>
      <c r="Q7" s="23"/>
    </row>
    <row r="8" spans="1:17" ht="13.9" customHeight="1" x14ac:dyDescent="0.15">
      <c r="A8" s="15" t="s">
        <v>4</v>
      </c>
      <c r="B8" s="5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O8" s="23"/>
      <c r="P8" s="23"/>
      <c r="Q8" s="23"/>
    </row>
    <row r="9" spans="1:17" ht="13.9" customHeight="1" x14ac:dyDescent="0.15">
      <c r="A9" s="1" t="s">
        <v>6</v>
      </c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O9" s="23"/>
      <c r="P9" s="23"/>
      <c r="Q9" s="23"/>
    </row>
    <row r="10" spans="1:17" ht="13.9" customHeight="1" x14ac:dyDescent="0.15">
      <c r="A10" s="15" t="s">
        <v>8</v>
      </c>
      <c r="B10" s="49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O10" s="23"/>
      <c r="P10" s="23"/>
      <c r="Q10" s="23"/>
    </row>
    <row r="11" spans="1:17" ht="13.9" customHeight="1" x14ac:dyDescent="0.15">
      <c r="A11" s="1" t="s">
        <v>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O11" s="23"/>
      <c r="P11" s="23"/>
      <c r="Q11" s="23"/>
    </row>
    <row r="12" spans="1:17" ht="13.9" customHeight="1" x14ac:dyDescent="0.15">
      <c r="A12" s="15" t="s">
        <v>10</v>
      </c>
      <c r="B12" s="49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O12" s="23"/>
      <c r="P12" s="23"/>
      <c r="Q12" s="23"/>
    </row>
    <row r="13" spans="1:17" ht="13.9" customHeight="1" x14ac:dyDescent="0.15">
      <c r="A13" s="2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O13" s="23"/>
      <c r="P13" s="23"/>
      <c r="Q13" s="23"/>
    </row>
    <row r="14" spans="1:17" ht="13.15" customHeight="1" thickBot="1" x14ac:dyDescent="0.3">
      <c r="A14" s="70"/>
      <c r="B14" s="70"/>
      <c r="C14" s="55"/>
      <c r="D14" s="9"/>
      <c r="E14" s="9"/>
      <c r="F14" s="9"/>
      <c r="G14" s="9"/>
      <c r="H14" s="9"/>
      <c r="I14" s="9"/>
      <c r="J14" s="9"/>
      <c r="K14" s="69"/>
      <c r="L14" s="69"/>
      <c r="M14" s="69"/>
      <c r="O14" s="23"/>
      <c r="P14" s="23"/>
      <c r="Q14" s="23"/>
    </row>
    <row r="15" spans="1:17" ht="20.25" thickTop="1" thickBot="1" x14ac:dyDescent="0.2">
      <c r="A15" s="213" t="s">
        <v>0</v>
      </c>
      <c r="B15" s="213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O15" s="24"/>
      <c r="P15" s="210" t="s">
        <v>24</v>
      </c>
      <c r="Q15" s="210"/>
    </row>
    <row r="16" spans="1:17" ht="13.9" customHeight="1" thickTop="1" x14ac:dyDescent="0.15">
      <c r="A16" s="11"/>
      <c r="B16" s="12">
        <v>1</v>
      </c>
      <c r="C16" s="12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O16" s="32" t="s">
        <v>25</v>
      </c>
      <c r="P16" s="33"/>
      <c r="Q16" s="73" t="s">
        <v>50</v>
      </c>
    </row>
    <row r="17" spans="1:17" ht="13.9" customHeight="1" x14ac:dyDescent="0.15">
      <c r="A17" s="15" t="s">
        <v>1</v>
      </c>
      <c r="B17" s="90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O17" s="32" t="s">
        <v>26</v>
      </c>
      <c r="P17" s="35"/>
      <c r="Q17" s="73" t="s">
        <v>51</v>
      </c>
    </row>
    <row r="18" spans="1:17" ht="13.9" customHeight="1" x14ac:dyDescent="0.15">
      <c r="A18" s="1" t="s">
        <v>2</v>
      </c>
      <c r="B18" s="90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O18" s="32" t="s">
        <v>55</v>
      </c>
      <c r="P18" s="73" t="s">
        <v>5</v>
      </c>
      <c r="Q18" s="73"/>
    </row>
    <row r="19" spans="1:17" ht="13.9" customHeight="1" x14ac:dyDescent="0.15">
      <c r="A19" s="15" t="s">
        <v>4</v>
      </c>
      <c r="B19" s="94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O19" s="32" t="s">
        <v>56</v>
      </c>
      <c r="P19" s="229" t="s">
        <v>7</v>
      </c>
      <c r="Q19" s="229"/>
    </row>
    <row r="20" spans="1:17" ht="13.9" customHeight="1" x14ac:dyDescent="0.15">
      <c r="A20" s="1" t="s">
        <v>6</v>
      </c>
      <c r="B20" s="94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O20" s="25"/>
      <c r="P20" s="229"/>
      <c r="Q20" s="229"/>
    </row>
    <row r="21" spans="1:17" ht="13.9" customHeight="1" x14ac:dyDescent="0.15">
      <c r="A21" s="15" t="s">
        <v>8</v>
      </c>
      <c r="B21" s="91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O21" s="25"/>
      <c r="P21" s="229"/>
      <c r="Q21" s="229"/>
    </row>
    <row r="22" spans="1:17" ht="13.9" customHeight="1" x14ac:dyDescent="0.15">
      <c r="A22" s="1" t="s">
        <v>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P22" s="229"/>
      <c r="Q22" s="229"/>
    </row>
    <row r="23" spans="1:17" ht="13.9" customHeight="1" x14ac:dyDescent="0.15">
      <c r="A23" s="15" t="s">
        <v>10</v>
      </c>
      <c r="B23" s="91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O23" s="25"/>
      <c r="P23" s="229"/>
      <c r="Q23" s="229"/>
    </row>
    <row r="24" spans="1:17" ht="13.9" customHeight="1" x14ac:dyDescent="0.15">
      <c r="A24" s="2" t="s">
        <v>12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O24" s="25"/>
      <c r="P24" s="40"/>
      <c r="Q24" s="40"/>
    </row>
    <row r="25" spans="1:17" ht="14.25" thickBot="1" x14ac:dyDescent="0.2">
      <c r="A25" s="3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O25" s="25"/>
      <c r="P25" s="40"/>
      <c r="Q25" s="40"/>
    </row>
    <row r="26" spans="1:17" ht="20.25" thickTop="1" thickBot="1" x14ac:dyDescent="0.2">
      <c r="A26" s="216" t="s">
        <v>13</v>
      </c>
      <c r="B26" s="216"/>
      <c r="C26" s="13"/>
      <c r="D26" s="18"/>
      <c r="E26" s="18"/>
      <c r="F26" s="18"/>
      <c r="G26" s="18"/>
      <c r="H26" s="18"/>
      <c r="I26" s="18"/>
      <c r="J26" s="18"/>
      <c r="K26" s="18"/>
      <c r="L26" s="18"/>
      <c r="M26" s="18"/>
      <c r="O26" s="26"/>
      <c r="P26" s="210" t="s">
        <v>24</v>
      </c>
      <c r="Q26" s="210"/>
    </row>
    <row r="27" spans="1:17" ht="15" customHeight="1" thickTop="1" x14ac:dyDescent="0.15">
      <c r="A27" s="11"/>
      <c r="B27" s="12">
        <v>1</v>
      </c>
      <c r="C27" s="12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14">
        <v>9</v>
      </c>
      <c r="K27" s="14">
        <v>10</v>
      </c>
      <c r="L27" s="14">
        <v>11</v>
      </c>
      <c r="M27" s="14">
        <v>12</v>
      </c>
      <c r="O27" s="32" t="s">
        <v>25</v>
      </c>
      <c r="P27" s="215" t="s">
        <v>34</v>
      </c>
      <c r="Q27" s="215"/>
    </row>
    <row r="28" spans="1:17" x14ac:dyDescent="0.15">
      <c r="A28" s="2" t="s">
        <v>1</v>
      </c>
      <c r="B28" s="42" t="str">
        <f>IF($B$17="","",VALUE($B$17+$B$18)/2)</f>
        <v/>
      </c>
      <c r="C28" s="67" t="str">
        <f>IF(C17="","",(VALUE($B$17+$B$18)/2-C17)/(VALUE($B$17+$B$18)/2))</f>
        <v/>
      </c>
      <c r="D28" s="67" t="str">
        <f t="shared" ref="D28:M28" si="0">IF(D17="","",(VALUE($B$17+$B$18)/2-D17)/(VALUE($B$17+$B$18)/2))</f>
        <v/>
      </c>
      <c r="E28" s="67" t="str">
        <f t="shared" si="0"/>
        <v/>
      </c>
      <c r="F28" s="67" t="str">
        <f t="shared" si="0"/>
        <v/>
      </c>
      <c r="G28" s="67" t="str">
        <f t="shared" si="0"/>
        <v/>
      </c>
      <c r="H28" s="67" t="str">
        <f t="shared" si="0"/>
        <v/>
      </c>
      <c r="I28" s="67" t="str">
        <f t="shared" si="0"/>
        <v/>
      </c>
      <c r="J28" s="67" t="str">
        <f t="shared" si="0"/>
        <v/>
      </c>
      <c r="K28" s="67" t="str">
        <f t="shared" si="0"/>
        <v/>
      </c>
      <c r="L28" s="67" t="str">
        <f t="shared" si="0"/>
        <v/>
      </c>
      <c r="M28" s="67" t="str">
        <f t="shared" si="0"/>
        <v/>
      </c>
      <c r="O28" s="27"/>
      <c r="P28" s="215"/>
      <c r="Q28" s="215"/>
    </row>
    <row r="29" spans="1:17" x14ac:dyDescent="0.15">
      <c r="A29" s="2" t="s">
        <v>2</v>
      </c>
      <c r="B29" s="42" t="str">
        <f>IF($B$18="","",VALUE($B$17+$B$18)/2)</f>
        <v/>
      </c>
      <c r="C29" s="68" t="str">
        <f t="shared" ref="C29:M31" si="1">IF(C18="","",(VALUE($B$17+$B$18)/2-C18)/(VALUE($B$17+$B$18)/2))</f>
        <v/>
      </c>
      <c r="D29" s="68" t="str">
        <f t="shared" si="1"/>
        <v/>
      </c>
      <c r="E29" s="68" t="str">
        <f t="shared" si="1"/>
        <v/>
      </c>
      <c r="F29" s="68" t="str">
        <f t="shared" si="1"/>
        <v/>
      </c>
      <c r="G29" s="68" t="str">
        <f t="shared" si="1"/>
        <v/>
      </c>
      <c r="H29" s="68" t="str">
        <f t="shared" si="1"/>
        <v/>
      </c>
      <c r="I29" s="68" t="str">
        <f t="shared" si="1"/>
        <v/>
      </c>
      <c r="J29" s="68" t="str">
        <f t="shared" si="1"/>
        <v/>
      </c>
      <c r="K29" s="68" t="str">
        <f t="shared" si="1"/>
        <v/>
      </c>
      <c r="L29" s="68" t="str">
        <f t="shared" si="1"/>
        <v/>
      </c>
      <c r="M29" s="68" t="str">
        <f t="shared" si="1"/>
        <v/>
      </c>
      <c r="O29" s="27"/>
      <c r="P29" s="215"/>
      <c r="Q29" s="215"/>
    </row>
    <row r="30" spans="1:17" x14ac:dyDescent="0.15">
      <c r="A30" s="2" t="s">
        <v>4</v>
      </c>
      <c r="B30" s="43" t="str">
        <f>IF(ISERROR((VALUE($B$17+$B$18)/2-VALUE($B$19+$B$20)/2)/(VALUE($B$17+$B$18)/2)),"",(VALUE($B$17+$B$18)/2-VALUE($B$19+$B$20)/2)/(VALUE($B$17+$B$18)/2))</f>
        <v/>
      </c>
      <c r="C30" s="67" t="str">
        <f t="shared" si="1"/>
        <v/>
      </c>
      <c r="D30" s="67" t="str">
        <f t="shared" si="1"/>
        <v/>
      </c>
      <c r="E30" s="67" t="str">
        <f t="shared" si="1"/>
        <v/>
      </c>
      <c r="F30" s="67" t="str">
        <f t="shared" si="1"/>
        <v/>
      </c>
      <c r="G30" s="67" t="str">
        <f t="shared" si="1"/>
        <v/>
      </c>
      <c r="H30" s="67" t="str">
        <f t="shared" si="1"/>
        <v/>
      </c>
      <c r="I30" s="67" t="str">
        <f t="shared" si="1"/>
        <v/>
      </c>
      <c r="J30" s="67" t="str">
        <f t="shared" si="1"/>
        <v/>
      </c>
      <c r="K30" s="67" t="str">
        <f t="shared" si="1"/>
        <v/>
      </c>
      <c r="L30" s="67" t="str">
        <f t="shared" si="1"/>
        <v/>
      </c>
      <c r="M30" s="67" t="str">
        <f t="shared" si="1"/>
        <v/>
      </c>
      <c r="O30" s="27"/>
      <c r="P30" s="38"/>
      <c r="Q30" s="38"/>
    </row>
    <row r="31" spans="1:17" x14ac:dyDescent="0.15">
      <c r="A31" s="2" t="s">
        <v>6</v>
      </c>
      <c r="B31" s="43" t="str">
        <f>IF(ISERROR((VALUE($B$17+$B$18)/2-VALUE($B$19+$B$20)/2)/(VALUE($B$17+$B$18)/2)),"",(VALUE($B$17+$B$18)/2-VALUE($B$19+$B$20)/2)/(VALUE($B$17+$B$18)/2))</f>
        <v/>
      </c>
      <c r="C31" s="67" t="str">
        <f t="shared" si="1"/>
        <v/>
      </c>
      <c r="D31" s="67" t="str">
        <f t="shared" si="1"/>
        <v/>
      </c>
      <c r="E31" s="67" t="str">
        <f t="shared" si="1"/>
        <v/>
      </c>
      <c r="F31" s="67" t="str">
        <f t="shared" si="1"/>
        <v/>
      </c>
      <c r="G31" s="67" t="str">
        <f t="shared" si="1"/>
        <v/>
      </c>
      <c r="H31" s="67" t="str">
        <f t="shared" si="1"/>
        <v/>
      </c>
      <c r="I31" s="67" t="str">
        <f t="shared" si="1"/>
        <v/>
      </c>
      <c r="J31" s="67" t="str">
        <f t="shared" si="1"/>
        <v/>
      </c>
      <c r="K31" s="67" t="str">
        <f t="shared" si="1"/>
        <v/>
      </c>
      <c r="L31" s="67" t="str">
        <f t="shared" si="1"/>
        <v/>
      </c>
      <c r="M31" s="67" t="str">
        <f t="shared" si="1"/>
        <v/>
      </c>
      <c r="O31" s="27"/>
      <c r="P31" s="38"/>
      <c r="Q31" s="38"/>
    </row>
    <row r="32" spans="1:17" x14ac:dyDescent="0.15">
      <c r="A32" s="2" t="s">
        <v>8</v>
      </c>
      <c r="B32" s="67" t="str">
        <f t="shared" ref="B32:M35" si="2">IF(B21="","",(VALUE($B$17+$B$18)/2-B21)/(VALUE($B$17+$B$18)/2))</f>
        <v/>
      </c>
      <c r="C32" s="67" t="str">
        <f t="shared" si="2"/>
        <v/>
      </c>
      <c r="D32" s="67" t="str">
        <f t="shared" si="2"/>
        <v/>
      </c>
      <c r="E32" s="67" t="str">
        <f t="shared" si="2"/>
        <v/>
      </c>
      <c r="F32" s="67" t="str">
        <f t="shared" si="2"/>
        <v/>
      </c>
      <c r="G32" s="67" t="str">
        <f t="shared" si="2"/>
        <v/>
      </c>
      <c r="H32" s="67" t="str">
        <f t="shared" si="2"/>
        <v/>
      </c>
      <c r="I32" s="67" t="str">
        <f t="shared" si="2"/>
        <v/>
      </c>
      <c r="J32" s="67" t="str">
        <f t="shared" si="2"/>
        <v/>
      </c>
      <c r="K32" s="67" t="str">
        <f t="shared" si="2"/>
        <v/>
      </c>
      <c r="L32" s="67" t="str">
        <f t="shared" si="2"/>
        <v/>
      </c>
      <c r="M32" s="67" t="str">
        <f t="shared" si="2"/>
        <v/>
      </c>
      <c r="O32" s="27"/>
      <c r="P32" s="38"/>
      <c r="Q32" s="38"/>
    </row>
    <row r="33" spans="1:17" x14ac:dyDescent="0.15">
      <c r="A33" s="2" t="s">
        <v>9</v>
      </c>
      <c r="B33" s="67" t="str">
        <f t="shared" si="2"/>
        <v/>
      </c>
      <c r="C33" s="67" t="str">
        <f t="shared" si="2"/>
        <v/>
      </c>
      <c r="D33" s="67" t="str">
        <f t="shared" si="2"/>
        <v/>
      </c>
      <c r="E33" s="67" t="str">
        <f t="shared" si="2"/>
        <v/>
      </c>
      <c r="F33" s="67" t="str">
        <f t="shared" si="2"/>
        <v/>
      </c>
      <c r="G33" s="67" t="str">
        <f t="shared" si="2"/>
        <v/>
      </c>
      <c r="H33" s="67" t="str">
        <f t="shared" si="2"/>
        <v/>
      </c>
      <c r="I33" s="67" t="str">
        <f t="shared" si="2"/>
        <v/>
      </c>
      <c r="J33" s="67" t="str">
        <f t="shared" si="2"/>
        <v/>
      </c>
      <c r="K33" s="67" t="str">
        <f t="shared" si="2"/>
        <v/>
      </c>
      <c r="L33" s="67" t="str">
        <f t="shared" si="2"/>
        <v/>
      </c>
      <c r="M33" s="67" t="str">
        <f t="shared" si="2"/>
        <v/>
      </c>
      <c r="O33" s="28"/>
      <c r="P33" s="38"/>
      <c r="Q33" s="38"/>
    </row>
    <row r="34" spans="1:17" x14ac:dyDescent="0.15">
      <c r="A34" s="2" t="s">
        <v>10</v>
      </c>
      <c r="B34" s="67" t="str">
        <f t="shared" si="2"/>
        <v/>
      </c>
      <c r="C34" s="67" t="str">
        <f t="shared" si="2"/>
        <v/>
      </c>
      <c r="D34" s="67" t="str">
        <f t="shared" si="2"/>
        <v/>
      </c>
      <c r="E34" s="67" t="str">
        <f t="shared" si="2"/>
        <v/>
      </c>
      <c r="F34" s="67" t="str">
        <f t="shared" si="2"/>
        <v/>
      </c>
      <c r="G34" s="67" t="str">
        <f t="shared" si="2"/>
        <v/>
      </c>
      <c r="H34" s="67" t="str">
        <f t="shared" si="2"/>
        <v/>
      </c>
      <c r="I34" s="67" t="str">
        <f t="shared" si="2"/>
        <v/>
      </c>
      <c r="J34" s="67" t="str">
        <f t="shared" si="2"/>
        <v/>
      </c>
      <c r="K34" s="67" t="str">
        <f t="shared" si="2"/>
        <v/>
      </c>
      <c r="L34" s="67" t="str">
        <f t="shared" si="2"/>
        <v/>
      </c>
      <c r="M34" s="67" t="str">
        <f t="shared" si="2"/>
        <v/>
      </c>
      <c r="O34" s="28"/>
      <c r="P34" s="38"/>
      <c r="Q34" s="38"/>
    </row>
    <row r="35" spans="1:17" x14ac:dyDescent="0.15">
      <c r="A35" s="2" t="s">
        <v>12</v>
      </c>
      <c r="B35" s="67" t="str">
        <f t="shared" si="2"/>
        <v/>
      </c>
      <c r="C35" s="67" t="str">
        <f t="shared" si="2"/>
        <v/>
      </c>
      <c r="D35" s="67" t="str">
        <f t="shared" si="2"/>
        <v/>
      </c>
      <c r="E35" s="67" t="str">
        <f t="shared" si="2"/>
        <v/>
      </c>
      <c r="F35" s="67" t="str">
        <f t="shared" si="2"/>
        <v/>
      </c>
      <c r="G35" s="67" t="str">
        <f t="shared" si="2"/>
        <v/>
      </c>
      <c r="H35" s="67" t="str">
        <f t="shared" si="2"/>
        <v/>
      </c>
      <c r="I35" s="67" t="str">
        <f t="shared" si="2"/>
        <v/>
      </c>
      <c r="J35" s="67" t="str">
        <f t="shared" si="2"/>
        <v/>
      </c>
      <c r="K35" s="67" t="str">
        <f t="shared" si="2"/>
        <v/>
      </c>
      <c r="L35" s="67" t="str">
        <f t="shared" si="2"/>
        <v/>
      </c>
      <c r="M35" s="67" t="str">
        <f t="shared" si="2"/>
        <v/>
      </c>
      <c r="O35" s="28"/>
      <c r="P35" s="38"/>
      <c r="Q35" s="38"/>
    </row>
    <row r="36" spans="1:17" ht="14.25" thickBot="1" x14ac:dyDescent="0.2">
      <c r="B36" s="2" t="s">
        <v>31</v>
      </c>
      <c r="C36" s="60" t="str">
        <f>IF(B28="","",IF(B28&gt;0.5,"有效","无效"))</f>
        <v/>
      </c>
      <c r="D36" s="3"/>
      <c r="F36" s="2" t="s">
        <v>30</v>
      </c>
      <c r="G36" s="60" t="str">
        <f>IF(B30="","",IF(B30&gt;0.5,"有效","无效"))</f>
        <v/>
      </c>
      <c r="H36" s="39"/>
      <c r="I36" s="39"/>
      <c r="J36" s="39"/>
      <c r="K36" s="3"/>
      <c r="L36" s="3"/>
      <c r="M36" s="3"/>
      <c r="O36" s="26"/>
      <c r="P36" s="38"/>
      <c r="Q36" s="38"/>
    </row>
    <row r="37" spans="1:17" ht="20.25" thickTop="1" thickBot="1" x14ac:dyDescent="0.2">
      <c r="A37" s="209" t="s">
        <v>14</v>
      </c>
      <c r="B37" s="20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O37" s="28"/>
      <c r="P37" s="210" t="s">
        <v>24</v>
      </c>
      <c r="Q37" s="210"/>
    </row>
    <row r="38" spans="1:17" ht="15" customHeight="1" thickTop="1" x14ac:dyDescent="0.15">
      <c r="A38" s="11"/>
      <c r="B38" s="12">
        <v>1</v>
      </c>
      <c r="C38" s="12">
        <v>2</v>
      </c>
      <c r="D38" s="41">
        <v>3</v>
      </c>
      <c r="E38" s="41">
        <v>4</v>
      </c>
      <c r="F38" s="41">
        <v>5</v>
      </c>
      <c r="G38" s="41">
        <v>6</v>
      </c>
      <c r="H38" s="41">
        <v>7</v>
      </c>
      <c r="I38" s="41">
        <v>8</v>
      </c>
      <c r="J38" s="41">
        <v>9</v>
      </c>
      <c r="K38" s="41">
        <v>10</v>
      </c>
      <c r="L38" s="41">
        <v>11</v>
      </c>
      <c r="M38" s="41">
        <v>12</v>
      </c>
      <c r="O38" s="32" t="s">
        <v>25</v>
      </c>
      <c r="P38" s="217" t="s">
        <v>35</v>
      </c>
      <c r="Q38" s="217"/>
    </row>
    <row r="39" spans="1:17" x14ac:dyDescent="0.15">
      <c r="A39" s="2" t="s">
        <v>1</v>
      </c>
      <c r="B39" s="42" t="s">
        <v>15</v>
      </c>
      <c r="C39" s="21" t="str">
        <f>IF(OR($C$36="无效",$G$36="无效",C28=""),"",IF(C28&gt;=0.5,"P","N"))</f>
        <v/>
      </c>
      <c r="D39" s="21" t="str">
        <f>IF(OR($C$36="无效",$G$36="无效",D28=""),"",IF(D28&gt;=0.5,"P","N"))</f>
        <v/>
      </c>
      <c r="E39" s="21" t="str">
        <f t="shared" ref="E39:M39" si="3">IF(OR($C$36="无效",$G$36="无效",E28=""),"",IF(E28&gt;=0.5,"P","N"))</f>
        <v/>
      </c>
      <c r="F39" s="21" t="str">
        <f t="shared" si="3"/>
        <v/>
      </c>
      <c r="G39" s="21" t="str">
        <f t="shared" si="3"/>
        <v/>
      </c>
      <c r="H39" s="21" t="str">
        <f t="shared" si="3"/>
        <v/>
      </c>
      <c r="I39" s="21" t="str">
        <f t="shared" si="3"/>
        <v/>
      </c>
      <c r="J39" s="21" t="str">
        <f t="shared" si="3"/>
        <v/>
      </c>
      <c r="K39" s="21" t="str">
        <f t="shared" si="3"/>
        <v/>
      </c>
      <c r="L39" s="21" t="str">
        <f t="shared" si="3"/>
        <v/>
      </c>
      <c r="M39" s="21" t="str">
        <f t="shared" si="3"/>
        <v/>
      </c>
      <c r="O39" s="32" t="s">
        <v>26</v>
      </c>
      <c r="P39" s="217"/>
      <c r="Q39" s="217"/>
    </row>
    <row r="40" spans="1:17" x14ac:dyDescent="0.15">
      <c r="A40" s="2" t="s">
        <v>2</v>
      </c>
      <c r="B40" s="42" t="s">
        <v>15</v>
      </c>
      <c r="C40" s="22" t="str">
        <f t="shared" ref="C40:M42" si="4">IF(OR($C$36="无效",$G$36="无效",C29=""),"",IF(C29&gt;=0.5,"P","N"))</f>
        <v/>
      </c>
      <c r="D40" s="22" t="str">
        <f t="shared" si="4"/>
        <v/>
      </c>
      <c r="E40" s="22" t="str">
        <f>IF(OR($C$36="无效",$G$36="无效",E29=""),"",IF(E29&gt;=0.5,"P","N"))</f>
        <v/>
      </c>
      <c r="F40" s="22" t="str">
        <f t="shared" si="4"/>
        <v/>
      </c>
      <c r="G40" s="22" t="str">
        <f t="shared" si="4"/>
        <v/>
      </c>
      <c r="H40" s="22" t="str">
        <f t="shared" si="4"/>
        <v/>
      </c>
      <c r="I40" s="22" t="str">
        <f t="shared" si="4"/>
        <v/>
      </c>
      <c r="J40" s="22" t="str">
        <f t="shared" si="4"/>
        <v/>
      </c>
      <c r="K40" s="22" t="str">
        <f t="shared" si="4"/>
        <v/>
      </c>
      <c r="L40" s="22" t="str">
        <f t="shared" si="4"/>
        <v/>
      </c>
      <c r="M40" s="22" t="str">
        <f t="shared" si="4"/>
        <v/>
      </c>
      <c r="O40" s="28"/>
      <c r="P40" s="38"/>
      <c r="Q40" s="38"/>
    </row>
    <row r="41" spans="1:17" x14ac:dyDescent="0.15">
      <c r="A41" s="2" t="s">
        <v>4</v>
      </c>
      <c r="B41" s="43" t="s">
        <v>16</v>
      </c>
      <c r="C41" s="21" t="str">
        <f t="shared" si="4"/>
        <v/>
      </c>
      <c r="D41" s="21" t="str">
        <f t="shared" si="4"/>
        <v/>
      </c>
      <c r="E41" s="21" t="str">
        <f t="shared" si="4"/>
        <v/>
      </c>
      <c r="F41" s="21" t="str">
        <f t="shared" si="4"/>
        <v/>
      </c>
      <c r="G41" s="21" t="str">
        <f t="shared" si="4"/>
        <v/>
      </c>
      <c r="H41" s="21" t="str">
        <f t="shared" si="4"/>
        <v/>
      </c>
      <c r="I41" s="21" t="str">
        <f t="shared" si="4"/>
        <v/>
      </c>
      <c r="J41" s="21" t="str">
        <f t="shared" si="4"/>
        <v/>
      </c>
      <c r="K41" s="21" t="str">
        <f t="shared" si="4"/>
        <v/>
      </c>
      <c r="L41" s="21" t="str">
        <f t="shared" si="4"/>
        <v/>
      </c>
      <c r="M41" s="21" t="str">
        <f t="shared" si="4"/>
        <v/>
      </c>
      <c r="O41" s="28"/>
      <c r="P41" s="38"/>
      <c r="Q41" s="38"/>
    </row>
    <row r="42" spans="1:17" x14ac:dyDescent="0.15">
      <c r="A42" s="2" t="s">
        <v>6</v>
      </c>
      <c r="B42" s="43" t="s">
        <v>16</v>
      </c>
      <c r="C42" s="22" t="str">
        <f t="shared" si="4"/>
        <v/>
      </c>
      <c r="D42" s="22" t="str">
        <f t="shared" si="4"/>
        <v/>
      </c>
      <c r="E42" s="22" t="str">
        <f t="shared" si="4"/>
        <v/>
      </c>
      <c r="F42" s="22" t="str">
        <f t="shared" si="4"/>
        <v/>
      </c>
      <c r="G42" s="22" t="str">
        <f t="shared" si="4"/>
        <v/>
      </c>
      <c r="H42" s="22" t="str">
        <f t="shared" si="4"/>
        <v/>
      </c>
      <c r="I42" s="22" t="str">
        <f t="shared" si="4"/>
        <v/>
      </c>
      <c r="J42" s="22" t="str">
        <f t="shared" si="4"/>
        <v/>
      </c>
      <c r="K42" s="22" t="str">
        <f t="shared" si="4"/>
        <v/>
      </c>
      <c r="L42" s="22" t="str">
        <f t="shared" si="4"/>
        <v/>
      </c>
      <c r="M42" s="22" t="str">
        <f t="shared" si="4"/>
        <v/>
      </c>
      <c r="O42" s="28"/>
      <c r="P42" s="38"/>
      <c r="Q42" s="38"/>
    </row>
    <row r="43" spans="1:17" x14ac:dyDescent="0.15">
      <c r="A43" s="2" t="s">
        <v>8</v>
      </c>
      <c r="B43" s="21" t="str">
        <f t="shared" ref="B43:M46" si="5">IF(OR($C$36="无效",$G$36="无效",B32=""),"",IF(B32&gt;=0.5,"P","N"))</f>
        <v/>
      </c>
      <c r="C43" s="21" t="str">
        <f t="shared" si="5"/>
        <v/>
      </c>
      <c r="D43" s="21" t="str">
        <f t="shared" si="5"/>
        <v/>
      </c>
      <c r="E43" s="21" t="str">
        <f t="shared" si="5"/>
        <v/>
      </c>
      <c r="F43" s="21" t="str">
        <f t="shared" si="5"/>
        <v/>
      </c>
      <c r="G43" s="21" t="str">
        <f t="shared" si="5"/>
        <v/>
      </c>
      <c r="H43" s="21" t="str">
        <f t="shared" si="5"/>
        <v/>
      </c>
      <c r="I43" s="21" t="str">
        <f t="shared" si="5"/>
        <v/>
      </c>
      <c r="J43" s="21" t="str">
        <f t="shared" si="5"/>
        <v/>
      </c>
      <c r="K43" s="21" t="str">
        <f t="shared" si="5"/>
        <v/>
      </c>
      <c r="L43" s="21" t="str">
        <f t="shared" si="5"/>
        <v/>
      </c>
      <c r="M43" s="21" t="str">
        <f t="shared" si="5"/>
        <v/>
      </c>
      <c r="O43" s="28"/>
      <c r="P43" s="38"/>
      <c r="Q43" s="38"/>
    </row>
    <row r="44" spans="1:17" x14ac:dyDescent="0.15">
      <c r="A44" s="2" t="s">
        <v>9</v>
      </c>
      <c r="B44" s="22" t="str">
        <f t="shared" si="5"/>
        <v/>
      </c>
      <c r="C44" s="22" t="str">
        <f t="shared" si="5"/>
        <v/>
      </c>
      <c r="D44" s="22" t="str">
        <f t="shared" si="5"/>
        <v/>
      </c>
      <c r="E44" s="22" t="str">
        <f t="shared" si="5"/>
        <v/>
      </c>
      <c r="F44" s="22" t="str">
        <f t="shared" si="5"/>
        <v/>
      </c>
      <c r="G44" s="22" t="str">
        <f t="shared" si="5"/>
        <v/>
      </c>
      <c r="H44" s="22" t="str">
        <f t="shared" si="5"/>
        <v/>
      </c>
      <c r="I44" s="22" t="str">
        <f t="shared" si="5"/>
        <v/>
      </c>
      <c r="J44" s="22" t="str">
        <f t="shared" si="5"/>
        <v/>
      </c>
      <c r="K44" s="22" t="str">
        <f t="shared" si="5"/>
        <v/>
      </c>
      <c r="L44" s="22" t="str">
        <f t="shared" si="5"/>
        <v/>
      </c>
      <c r="M44" s="22" t="str">
        <f t="shared" si="5"/>
        <v/>
      </c>
      <c r="O44" s="28"/>
      <c r="P44" s="38"/>
      <c r="Q44" s="38"/>
    </row>
    <row r="45" spans="1:17" x14ac:dyDescent="0.15">
      <c r="A45" s="2" t="s">
        <v>10</v>
      </c>
      <c r="B45" s="21" t="str">
        <f t="shared" si="5"/>
        <v/>
      </c>
      <c r="C45" s="21" t="str">
        <f t="shared" si="5"/>
        <v/>
      </c>
      <c r="D45" s="21" t="str">
        <f t="shared" si="5"/>
        <v/>
      </c>
      <c r="E45" s="21" t="str">
        <f t="shared" si="5"/>
        <v/>
      </c>
      <c r="F45" s="21" t="str">
        <f t="shared" si="5"/>
        <v/>
      </c>
      <c r="G45" s="21" t="str">
        <f t="shared" si="5"/>
        <v/>
      </c>
      <c r="H45" s="21" t="str">
        <f t="shared" si="5"/>
        <v/>
      </c>
      <c r="I45" s="21" t="str">
        <f t="shared" si="5"/>
        <v/>
      </c>
      <c r="J45" s="21" t="str">
        <f t="shared" si="5"/>
        <v/>
      </c>
      <c r="K45" s="21" t="str">
        <f t="shared" si="5"/>
        <v/>
      </c>
      <c r="L45" s="21" t="str">
        <f t="shared" si="5"/>
        <v/>
      </c>
      <c r="M45" s="21" t="str">
        <f t="shared" si="5"/>
        <v/>
      </c>
      <c r="O45" s="28"/>
      <c r="P45" s="38"/>
      <c r="Q45" s="38"/>
    </row>
    <row r="46" spans="1:17" x14ac:dyDescent="0.15">
      <c r="A46" s="2" t="s">
        <v>12</v>
      </c>
      <c r="B46" s="22" t="str">
        <f t="shared" si="5"/>
        <v/>
      </c>
      <c r="C46" s="22" t="str">
        <f t="shared" si="5"/>
        <v/>
      </c>
      <c r="D46" s="22" t="str">
        <f t="shared" si="5"/>
        <v/>
      </c>
      <c r="E46" s="22" t="str">
        <f t="shared" si="5"/>
        <v/>
      </c>
      <c r="F46" s="22" t="str">
        <f t="shared" si="5"/>
        <v/>
      </c>
      <c r="G46" s="22" t="str">
        <f t="shared" si="5"/>
        <v/>
      </c>
      <c r="H46" s="22" t="str">
        <f t="shared" si="5"/>
        <v/>
      </c>
      <c r="I46" s="22" t="str">
        <f t="shared" si="5"/>
        <v/>
      </c>
      <c r="J46" s="22" t="str">
        <f t="shared" si="5"/>
        <v/>
      </c>
      <c r="K46" s="22" t="str">
        <f t="shared" si="5"/>
        <v/>
      </c>
      <c r="L46" s="22" t="str">
        <f t="shared" si="5"/>
        <v/>
      </c>
      <c r="M46" s="22" t="str">
        <f t="shared" si="5"/>
        <v/>
      </c>
      <c r="O46" s="28"/>
      <c r="P46" s="38"/>
      <c r="Q46" s="38"/>
    </row>
    <row r="47" spans="1:17" x14ac:dyDescent="0.15">
      <c r="F47" s="5"/>
      <c r="K47" s="46"/>
      <c r="L47" s="6"/>
      <c r="M47" s="46"/>
      <c r="N47" s="46"/>
      <c r="O47" s="46"/>
      <c r="P47" s="31"/>
      <c r="Q47" s="31"/>
    </row>
    <row r="48" spans="1:17" ht="15.6" customHeight="1" x14ac:dyDescent="0.15">
      <c r="A48" s="218" t="s">
        <v>37</v>
      </c>
      <c r="B48" s="218"/>
      <c r="C48" s="47">
        <f>COUNTIFS(B39:M46,"=P")</f>
        <v>0</v>
      </c>
      <c r="D48" s="71" t="s">
        <v>39</v>
      </c>
      <c r="E48" s="65" t="str">
        <f>IF(ISERROR(C48/(C48+C49)),"",C48/(C48+C49))</f>
        <v/>
      </c>
      <c r="F48" s="219" t="s">
        <v>41</v>
      </c>
      <c r="G48" s="219"/>
      <c r="H48" s="220"/>
      <c r="I48" s="220"/>
      <c r="J48" s="221" t="s">
        <v>18</v>
      </c>
      <c r="K48" s="221"/>
      <c r="L48" s="222"/>
      <c r="M48" s="222"/>
      <c r="O48" s="23"/>
      <c r="P48" s="31"/>
      <c r="Q48" s="31"/>
    </row>
    <row r="49" spans="1:17" ht="15.6" customHeight="1" x14ac:dyDescent="0.15">
      <c r="A49" s="218" t="s">
        <v>38</v>
      </c>
      <c r="B49" s="218"/>
      <c r="C49" s="47">
        <f>COUNTIFS(B39:M46,"=N")</f>
        <v>0</v>
      </c>
      <c r="D49" s="71" t="s">
        <v>40</v>
      </c>
      <c r="E49" s="65" t="str">
        <f>IF(ISERROR(C49/(C48+C49)),"",C49/(C48+C49))</f>
        <v/>
      </c>
      <c r="F49" s="219" t="s">
        <v>42</v>
      </c>
      <c r="G49" s="219"/>
      <c r="H49" s="227"/>
      <c r="I49" s="227"/>
      <c r="J49" s="228" t="s">
        <v>19</v>
      </c>
      <c r="K49" s="228"/>
      <c r="L49" s="226"/>
      <c r="M49" s="226"/>
      <c r="O49" s="23"/>
      <c r="P49" s="23"/>
      <c r="Q49" s="23"/>
    </row>
    <row r="50" spans="1:17" ht="15.6" customHeight="1" x14ac:dyDescent="0.15">
      <c r="F50" s="219" t="s">
        <v>43</v>
      </c>
      <c r="G50" s="219"/>
      <c r="H50" s="220"/>
      <c r="I50" s="220"/>
      <c r="J50" s="221" t="s">
        <v>20</v>
      </c>
      <c r="K50" s="221"/>
      <c r="L50" s="226"/>
      <c r="M50" s="226"/>
      <c r="O50" s="23"/>
      <c r="P50" s="23"/>
      <c r="Q50" s="23"/>
    </row>
    <row r="51" spans="1:17" x14ac:dyDescent="0.15">
      <c r="F51" s="223" t="s">
        <v>48</v>
      </c>
      <c r="G51" s="223"/>
      <c r="H51" s="224">
        <f ca="1">TODAY()</f>
        <v>44859</v>
      </c>
      <c r="I51" s="224"/>
      <c r="J51" s="225" t="s">
        <v>21</v>
      </c>
      <c r="K51" s="225"/>
      <c r="L51" s="226"/>
      <c r="M51" s="226"/>
      <c r="O51" s="23"/>
      <c r="P51" s="23"/>
      <c r="Q51" s="23"/>
    </row>
  </sheetData>
  <sheetProtection password="C7BF" sheet="1" objects="1" scenarios="1"/>
  <protectedRanges>
    <protectedRange sqref="L48:M51" name="区域4_1"/>
    <protectedRange sqref="H48:I50" name="区域3_1"/>
    <protectedRange sqref="B17:M24" name="区域2_1"/>
    <protectedRange sqref="B6:M13" name="区域1_1"/>
  </protectedRanges>
  <mergeCells count="30">
    <mergeCell ref="P15:Q15"/>
    <mergeCell ref="P19:Q23"/>
    <mergeCell ref="F51:G51"/>
    <mergeCell ref="H51:I51"/>
    <mergeCell ref="J51:K51"/>
    <mergeCell ref="L51:M51"/>
    <mergeCell ref="F50:G50"/>
    <mergeCell ref="H50:I50"/>
    <mergeCell ref="J50:K50"/>
    <mergeCell ref="L50:M50"/>
    <mergeCell ref="P26:Q26"/>
    <mergeCell ref="P27:Q29"/>
    <mergeCell ref="A49:B49"/>
    <mergeCell ref="F49:G49"/>
    <mergeCell ref="H49:I49"/>
    <mergeCell ref="J49:K49"/>
    <mergeCell ref="L49:M49"/>
    <mergeCell ref="A37:B37"/>
    <mergeCell ref="P37:Q37"/>
    <mergeCell ref="A48:B48"/>
    <mergeCell ref="F48:G48"/>
    <mergeCell ref="H48:I48"/>
    <mergeCell ref="J48:K48"/>
    <mergeCell ref="L48:M48"/>
    <mergeCell ref="P38:Q39"/>
    <mergeCell ref="A15:B15"/>
    <mergeCell ref="A4:B4"/>
    <mergeCell ref="D1:J1"/>
    <mergeCell ref="C2:K2"/>
    <mergeCell ref="A26:B26"/>
  </mergeCells>
  <phoneticPr fontId="1" type="noConversion"/>
  <dataValidations count="2">
    <dataValidation type="decimal" errorStyle="warning" allowBlank="1" showInputMessage="1" showErrorMessage="1" error="青岛立见：请输入数值格式数据 " sqref="B17:N24 B6:B9 B12:B13" xr:uid="{00000000-0002-0000-0400-000000000000}">
      <formula1>0</formula1>
      <formula2>4</formula2>
    </dataValidation>
    <dataValidation errorStyle="warning" allowBlank="1" showInputMessage="1" showErrorMessage="1" error="青岛立见：请输入数值格式数据 " sqref="C6:M13 B10:B11" xr:uid="{00000000-0002-0000-0400-000001000000}"/>
  </dataValidations>
  <pageMargins left="0.25" right="0.25" top="0.75" bottom="0.75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3"/>
  <sheetViews>
    <sheetView showGridLines="0" workbookViewId="0">
      <selection sqref="A1:M48"/>
    </sheetView>
  </sheetViews>
  <sheetFormatPr defaultRowHeight="13.5" x14ac:dyDescent="0.15"/>
  <cols>
    <col min="1" max="1" width="4" customWidth="1"/>
    <col min="2" max="13" width="7.75" customWidth="1"/>
    <col min="14" max="14" width="4" customWidth="1"/>
    <col min="15" max="15" width="3.125" customWidth="1"/>
    <col min="16" max="16" width="3.75" customWidth="1"/>
    <col min="17" max="17" width="12.75" customWidth="1"/>
  </cols>
  <sheetData>
    <row r="1" spans="1:17" ht="22.9" customHeight="1" x14ac:dyDescent="0.25">
      <c r="A1" s="79"/>
      <c r="B1" s="82"/>
      <c r="C1" s="82"/>
      <c r="D1" s="179" t="str">
        <f>IF(目录!D4="","",目录!D4)</f>
        <v/>
      </c>
      <c r="E1" s="179"/>
      <c r="F1" s="179"/>
      <c r="G1" s="179"/>
      <c r="H1" s="179"/>
      <c r="I1" s="179"/>
      <c r="J1" s="179"/>
      <c r="K1" s="82"/>
      <c r="L1" s="82"/>
      <c r="M1" s="81"/>
    </row>
    <row r="2" spans="1:17" ht="20.45" customHeight="1" x14ac:dyDescent="0.25">
      <c r="A2" s="79"/>
      <c r="B2" s="62"/>
      <c r="C2" s="212" t="s">
        <v>65</v>
      </c>
      <c r="D2" s="212"/>
      <c r="E2" s="212"/>
      <c r="F2" s="212"/>
      <c r="G2" s="212"/>
      <c r="H2" s="212"/>
      <c r="I2" s="212"/>
      <c r="J2" s="212"/>
      <c r="K2" s="212"/>
      <c r="L2" s="83"/>
      <c r="M2" s="81"/>
    </row>
    <row r="3" spans="1:17" ht="28.15" customHeight="1" thickBot="1" x14ac:dyDescent="0.3">
      <c r="A3" s="70"/>
      <c r="B3" s="70"/>
      <c r="C3" s="55"/>
      <c r="D3" s="9"/>
      <c r="E3" s="9"/>
      <c r="F3" s="9"/>
      <c r="G3" s="9"/>
      <c r="H3" s="9"/>
      <c r="I3" s="9"/>
      <c r="J3" s="9"/>
      <c r="K3" s="69"/>
      <c r="L3" s="69"/>
      <c r="M3" s="69"/>
      <c r="O3" s="23"/>
      <c r="P3" s="23"/>
      <c r="Q3" s="23"/>
    </row>
    <row r="4" spans="1:17" ht="20.25" thickTop="1" thickBot="1" x14ac:dyDescent="0.2">
      <c r="A4" s="213" t="s">
        <v>52</v>
      </c>
      <c r="B4" s="213"/>
      <c r="C4" s="16"/>
      <c r="D4" s="7"/>
      <c r="E4" s="7"/>
      <c r="F4" s="7"/>
      <c r="G4" s="7"/>
      <c r="H4" s="7"/>
      <c r="I4" s="7"/>
      <c r="J4" s="7"/>
      <c r="K4" s="7"/>
      <c r="L4" s="7"/>
      <c r="M4" s="7"/>
      <c r="O4" s="24"/>
      <c r="P4" s="210" t="s">
        <v>24</v>
      </c>
      <c r="Q4" s="210"/>
    </row>
    <row r="5" spans="1:17" ht="14.25" thickTop="1" x14ac:dyDescent="0.15">
      <c r="A5" s="11"/>
      <c r="B5" s="12">
        <v>1</v>
      </c>
      <c r="C5" s="12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O5" s="32" t="s">
        <v>25</v>
      </c>
      <c r="P5" s="33"/>
      <c r="Q5" s="73" t="s">
        <v>50</v>
      </c>
    </row>
    <row r="6" spans="1:17" x14ac:dyDescent="0.15">
      <c r="A6" s="15" t="s">
        <v>1</v>
      </c>
      <c r="B6" s="48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O6" s="32" t="s">
        <v>26</v>
      </c>
      <c r="P6" s="35"/>
      <c r="Q6" s="73" t="s">
        <v>51</v>
      </c>
    </row>
    <row r="7" spans="1:17" x14ac:dyDescent="0.15">
      <c r="A7" s="1" t="s">
        <v>2</v>
      </c>
      <c r="B7" s="48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 s="32" t="s">
        <v>28</v>
      </c>
      <c r="P7" s="73" t="s">
        <v>5</v>
      </c>
      <c r="Q7" s="73"/>
    </row>
    <row r="8" spans="1:17" x14ac:dyDescent="0.15">
      <c r="A8" s="15" t="s">
        <v>4</v>
      </c>
      <c r="B8" s="5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O8" s="54"/>
    </row>
    <row r="9" spans="1:17" x14ac:dyDescent="0.15">
      <c r="A9" s="1" t="s">
        <v>6</v>
      </c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O9" s="25"/>
    </row>
    <row r="10" spans="1:17" x14ac:dyDescent="0.15">
      <c r="A10" s="15" t="s">
        <v>8</v>
      </c>
      <c r="B10" s="49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O10" s="25"/>
    </row>
    <row r="11" spans="1:17" x14ac:dyDescent="0.15">
      <c r="A11" s="1" t="s">
        <v>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7" x14ac:dyDescent="0.15">
      <c r="A12" s="15" t="s">
        <v>10</v>
      </c>
      <c r="B12" s="49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O12" s="25"/>
      <c r="P12" s="40"/>
      <c r="Q12" s="40"/>
    </row>
    <row r="13" spans="1:17" x14ac:dyDescent="0.15">
      <c r="A13" s="2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O13" s="25"/>
      <c r="P13" s="40"/>
      <c r="Q13" s="40"/>
    </row>
    <row r="14" spans="1:17" ht="18" customHeight="1" thickBot="1" x14ac:dyDescent="0.2">
      <c r="A14" s="3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O14" s="25"/>
      <c r="P14" s="40"/>
      <c r="Q14" s="40"/>
    </row>
    <row r="15" spans="1:17" ht="20.25" thickTop="1" thickBot="1" x14ac:dyDescent="0.2">
      <c r="A15" s="216" t="s">
        <v>0</v>
      </c>
      <c r="B15" s="216"/>
      <c r="C15" s="13"/>
      <c r="D15" s="18"/>
      <c r="E15" s="18"/>
      <c r="F15" s="18"/>
      <c r="G15" s="18"/>
      <c r="H15" s="18"/>
      <c r="I15" s="18"/>
      <c r="J15" s="18"/>
      <c r="K15" s="18"/>
      <c r="L15" s="18"/>
      <c r="M15" s="18"/>
      <c r="O15" s="26"/>
      <c r="P15" s="210" t="s">
        <v>24</v>
      </c>
      <c r="Q15" s="210"/>
    </row>
    <row r="16" spans="1:17" ht="15" customHeight="1" thickTop="1" x14ac:dyDescent="0.15">
      <c r="A16" s="11"/>
      <c r="B16" s="12">
        <v>1</v>
      </c>
      <c r="C16" s="12">
        <v>2</v>
      </c>
      <c r="D16" s="14">
        <v>3</v>
      </c>
      <c r="E16" s="14">
        <v>4</v>
      </c>
      <c r="F16" s="14">
        <v>5</v>
      </c>
      <c r="G16" s="14">
        <v>6</v>
      </c>
      <c r="H16" s="14">
        <v>7</v>
      </c>
      <c r="I16" s="14">
        <v>8</v>
      </c>
      <c r="J16" s="14">
        <v>9</v>
      </c>
      <c r="K16" s="14">
        <v>10</v>
      </c>
      <c r="L16" s="14">
        <v>11</v>
      </c>
      <c r="M16" s="14">
        <v>12</v>
      </c>
      <c r="O16" s="32" t="s">
        <v>25</v>
      </c>
      <c r="P16" s="229" t="s">
        <v>7</v>
      </c>
      <c r="Q16" s="229"/>
    </row>
    <row r="17" spans="1:17" x14ac:dyDescent="0.15">
      <c r="A17" s="2" t="s">
        <v>1</v>
      </c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P17" s="229"/>
      <c r="Q17" s="229"/>
    </row>
    <row r="18" spans="1:17" x14ac:dyDescent="0.15">
      <c r="A18" s="2" t="s">
        <v>2</v>
      </c>
      <c r="B18" s="56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O18" s="27"/>
      <c r="P18" s="229"/>
      <c r="Q18" s="229"/>
    </row>
    <row r="19" spans="1:17" x14ac:dyDescent="0.15">
      <c r="A19" s="2" t="s">
        <v>4</v>
      </c>
      <c r="B19" s="5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O19" s="27"/>
      <c r="P19" s="229"/>
      <c r="Q19" s="229"/>
    </row>
    <row r="20" spans="1:17" ht="14.45" customHeight="1" x14ac:dyDescent="0.15">
      <c r="A20" s="2" t="s">
        <v>6</v>
      </c>
      <c r="B20" s="59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O20" s="32" t="s">
        <v>53</v>
      </c>
      <c r="P20" s="215" t="s">
        <v>34</v>
      </c>
      <c r="Q20" s="215"/>
    </row>
    <row r="21" spans="1:17" x14ac:dyDescent="0.15">
      <c r="A21" s="2" t="s">
        <v>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O21" s="27"/>
      <c r="P21" s="215"/>
      <c r="Q21" s="215"/>
    </row>
    <row r="22" spans="1:17" x14ac:dyDescent="0.15">
      <c r="A22" s="2" t="s">
        <v>9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O22" s="28"/>
      <c r="P22" s="215"/>
      <c r="Q22" s="215"/>
    </row>
    <row r="23" spans="1:17" x14ac:dyDescent="0.15">
      <c r="A23" s="2" t="s">
        <v>10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O23" s="28"/>
      <c r="P23" s="38"/>
      <c r="Q23" s="38"/>
    </row>
    <row r="24" spans="1:17" x14ac:dyDescent="0.15">
      <c r="A24" s="2" t="s">
        <v>12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O24" s="28"/>
      <c r="P24" s="38"/>
      <c r="Q24" s="38"/>
    </row>
    <row r="25" spans="1:17" ht="20.45" customHeight="1" thickBot="1" x14ac:dyDescent="0.2">
      <c r="B25" s="72" t="s">
        <v>31</v>
      </c>
      <c r="C25" s="60" t="str">
        <f>IF(B17="","",IF(VALUE(B17+B18)/2&lt;0.2,"有效","无效"))</f>
        <v/>
      </c>
      <c r="D25" s="3"/>
      <c r="F25" s="2" t="s">
        <v>30</v>
      </c>
      <c r="G25" s="60" t="str">
        <f>IF(B19="","",IF(VALUE(B19+B20)/2&gt;0.6,"有效","无效"))</f>
        <v/>
      </c>
      <c r="H25" s="39"/>
      <c r="I25" s="39"/>
      <c r="J25" s="39"/>
      <c r="K25" s="3"/>
      <c r="L25" s="3"/>
      <c r="M25" s="3"/>
      <c r="O25" s="26"/>
      <c r="P25" s="38"/>
      <c r="Q25" s="38"/>
    </row>
    <row r="26" spans="1:17" ht="20.25" thickTop="1" thickBot="1" x14ac:dyDescent="0.2">
      <c r="A26" s="209" t="s">
        <v>14</v>
      </c>
      <c r="B26" s="209"/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O26" s="28"/>
      <c r="P26" s="210" t="s">
        <v>24</v>
      </c>
      <c r="Q26" s="210"/>
    </row>
    <row r="27" spans="1:17" ht="15" customHeight="1" thickTop="1" x14ac:dyDescent="0.15">
      <c r="A27" s="11"/>
      <c r="B27" s="12">
        <v>1</v>
      </c>
      <c r="C27" s="12">
        <v>2</v>
      </c>
      <c r="D27" s="41">
        <v>3</v>
      </c>
      <c r="E27" s="41">
        <v>4</v>
      </c>
      <c r="F27" s="41">
        <v>5</v>
      </c>
      <c r="G27" s="41">
        <v>6</v>
      </c>
      <c r="H27" s="41">
        <v>7</v>
      </c>
      <c r="I27" s="41">
        <v>8</v>
      </c>
      <c r="J27" s="41">
        <v>9</v>
      </c>
      <c r="K27" s="41">
        <v>10</v>
      </c>
      <c r="L27" s="41">
        <v>11</v>
      </c>
      <c r="M27" s="41">
        <v>12</v>
      </c>
      <c r="O27" s="32" t="s">
        <v>25</v>
      </c>
      <c r="P27" s="217" t="s">
        <v>35</v>
      </c>
      <c r="Q27" s="217"/>
    </row>
    <row r="28" spans="1:17" x14ac:dyDescent="0.15">
      <c r="A28" s="2" t="s">
        <v>1</v>
      </c>
      <c r="B28" s="42" t="str">
        <f>IF($B$17="","",IF(VALUE($B$17+$B$18)/2&gt;=0.05,VALUE($B$17+$B$18)/2,0.05))</f>
        <v/>
      </c>
      <c r="C28" s="21" t="str">
        <f>IF(OR($C$25="无效",$G$25="无效",C17=""),"",IF(VALUE(C17)&gt;=$B$28*2.1,"P","N"))</f>
        <v/>
      </c>
      <c r="D28" s="21" t="str">
        <f>IF(OR($C$25="无效",$G$25="无效",D17=""),"",IF(VALUE(D17)&gt;=$B$28*2.1,"P","N"))</f>
        <v/>
      </c>
      <c r="E28" s="21" t="str">
        <f t="shared" ref="E28:M28" si="0">IF(OR($C$25="无效",$G$25="无效",E17=""),"",IF(VALUE(E17)&gt;=$B$28*2.1,"P","N"))</f>
        <v/>
      </c>
      <c r="F28" s="21" t="str">
        <f t="shared" si="0"/>
        <v/>
      </c>
      <c r="G28" s="21" t="str">
        <f t="shared" si="0"/>
        <v/>
      </c>
      <c r="H28" s="21" t="str">
        <f t="shared" si="0"/>
        <v/>
      </c>
      <c r="I28" s="21" t="str">
        <f t="shared" si="0"/>
        <v/>
      </c>
      <c r="J28" s="21" t="str">
        <f t="shared" si="0"/>
        <v/>
      </c>
      <c r="K28" s="21" t="str">
        <f t="shared" si="0"/>
        <v/>
      </c>
      <c r="L28" s="21" t="str">
        <f t="shared" si="0"/>
        <v/>
      </c>
      <c r="M28" s="21" t="str">
        <f t="shared" si="0"/>
        <v/>
      </c>
      <c r="O28" s="32" t="s">
        <v>26</v>
      </c>
      <c r="P28" s="217"/>
      <c r="Q28" s="217"/>
    </row>
    <row r="29" spans="1:17" x14ac:dyDescent="0.15">
      <c r="A29" s="2" t="s">
        <v>2</v>
      </c>
      <c r="B29" s="42" t="str">
        <f>IF($B$18="","",IF(VALUE($B$17+$B$18)/2&gt;=0.05,VALUE($B$17+$B$18)/2,0.05))</f>
        <v/>
      </c>
      <c r="C29" s="22" t="str">
        <f t="shared" ref="C29:M31" si="1">IF(OR($C$25="无效",$G$25="无效",C18=""),"",IF(VALUE(C18)&gt;=$B$28*2.1,"P","N"))</f>
        <v/>
      </c>
      <c r="D29" s="22" t="str">
        <f t="shared" si="1"/>
        <v/>
      </c>
      <c r="E29" s="22" t="str">
        <f t="shared" si="1"/>
        <v/>
      </c>
      <c r="F29" s="22" t="str">
        <f t="shared" si="1"/>
        <v/>
      </c>
      <c r="G29" s="22" t="str">
        <f t="shared" si="1"/>
        <v/>
      </c>
      <c r="H29" s="22" t="str">
        <f t="shared" si="1"/>
        <v/>
      </c>
      <c r="I29" s="22" t="str">
        <f t="shared" si="1"/>
        <v/>
      </c>
      <c r="J29" s="22" t="str">
        <f t="shared" si="1"/>
        <v/>
      </c>
      <c r="K29" s="22" t="str">
        <f t="shared" si="1"/>
        <v/>
      </c>
      <c r="L29" s="22" t="str">
        <f t="shared" si="1"/>
        <v/>
      </c>
      <c r="M29" s="22" t="str">
        <f t="shared" si="1"/>
        <v/>
      </c>
      <c r="O29" s="28"/>
      <c r="P29" s="38"/>
      <c r="Q29" s="38"/>
    </row>
    <row r="30" spans="1:17" x14ac:dyDescent="0.15">
      <c r="A30" s="2" t="s">
        <v>4</v>
      </c>
      <c r="B30" s="43" t="str">
        <f>IF($B$19="","",VALUE($B$19+$B$20)/2)</f>
        <v/>
      </c>
      <c r="C30" s="21" t="str">
        <f t="shared" si="1"/>
        <v/>
      </c>
      <c r="D30" s="21" t="str">
        <f t="shared" si="1"/>
        <v/>
      </c>
      <c r="E30" s="21" t="str">
        <f t="shared" si="1"/>
        <v/>
      </c>
      <c r="F30" s="21" t="str">
        <f t="shared" si="1"/>
        <v/>
      </c>
      <c r="G30" s="21" t="str">
        <f t="shared" si="1"/>
        <v/>
      </c>
      <c r="H30" s="21" t="str">
        <f t="shared" si="1"/>
        <v/>
      </c>
      <c r="I30" s="21" t="str">
        <f t="shared" si="1"/>
        <v/>
      </c>
      <c r="J30" s="21" t="str">
        <f t="shared" si="1"/>
        <v/>
      </c>
      <c r="K30" s="21" t="str">
        <f t="shared" si="1"/>
        <v/>
      </c>
      <c r="L30" s="21" t="str">
        <f t="shared" si="1"/>
        <v/>
      </c>
      <c r="M30" s="21" t="str">
        <f t="shared" si="1"/>
        <v/>
      </c>
      <c r="O30" s="28"/>
      <c r="P30" s="38"/>
      <c r="Q30" s="38"/>
    </row>
    <row r="31" spans="1:17" x14ac:dyDescent="0.15">
      <c r="A31" s="2" t="s">
        <v>6</v>
      </c>
      <c r="B31" s="43" t="str">
        <f>IF($B$20="","",VALUE($B$19+$B$20)/2)</f>
        <v/>
      </c>
      <c r="C31" s="22" t="str">
        <f t="shared" si="1"/>
        <v/>
      </c>
      <c r="D31" s="22" t="str">
        <f t="shared" si="1"/>
        <v/>
      </c>
      <c r="E31" s="22" t="str">
        <f t="shared" si="1"/>
        <v/>
      </c>
      <c r="F31" s="22" t="str">
        <f t="shared" si="1"/>
        <v/>
      </c>
      <c r="G31" s="22" t="str">
        <f t="shared" si="1"/>
        <v/>
      </c>
      <c r="H31" s="22" t="str">
        <f t="shared" si="1"/>
        <v/>
      </c>
      <c r="I31" s="22" t="str">
        <f t="shared" si="1"/>
        <v/>
      </c>
      <c r="J31" s="22" t="str">
        <f t="shared" si="1"/>
        <v/>
      </c>
      <c r="K31" s="22" t="str">
        <f t="shared" si="1"/>
        <v/>
      </c>
      <c r="L31" s="22" t="str">
        <f t="shared" si="1"/>
        <v/>
      </c>
      <c r="M31" s="22" t="str">
        <f t="shared" si="1"/>
        <v/>
      </c>
      <c r="O31" s="28"/>
      <c r="P31" s="38"/>
      <c r="Q31" s="38"/>
    </row>
    <row r="32" spans="1:17" x14ac:dyDescent="0.15">
      <c r="A32" s="2" t="s">
        <v>8</v>
      </c>
      <c r="B32" s="21" t="str">
        <f t="shared" ref="B32:M35" si="2">IF(OR($C$25="无效",$G$25="无效",B21=""),"",IF(VALUE(B21)&gt;=$B$28*2.1,"P","N"))</f>
        <v/>
      </c>
      <c r="C32" s="21" t="str">
        <f t="shared" si="2"/>
        <v/>
      </c>
      <c r="D32" s="21" t="str">
        <f t="shared" si="2"/>
        <v/>
      </c>
      <c r="E32" s="21" t="str">
        <f t="shared" si="2"/>
        <v/>
      </c>
      <c r="F32" s="21" t="str">
        <f t="shared" si="2"/>
        <v/>
      </c>
      <c r="G32" s="21" t="str">
        <f t="shared" si="2"/>
        <v/>
      </c>
      <c r="H32" s="21" t="str">
        <f t="shared" si="2"/>
        <v/>
      </c>
      <c r="I32" s="21" t="str">
        <f t="shared" si="2"/>
        <v/>
      </c>
      <c r="J32" s="21" t="str">
        <f t="shared" si="2"/>
        <v/>
      </c>
      <c r="K32" s="21" t="str">
        <f t="shared" si="2"/>
        <v/>
      </c>
      <c r="L32" s="21" t="str">
        <f t="shared" si="2"/>
        <v/>
      </c>
      <c r="M32" s="21" t="str">
        <f t="shared" si="2"/>
        <v/>
      </c>
      <c r="O32" s="28"/>
      <c r="P32" s="38"/>
      <c r="Q32" s="38"/>
    </row>
    <row r="33" spans="1:17" x14ac:dyDescent="0.15">
      <c r="A33" s="2" t="s">
        <v>9</v>
      </c>
      <c r="B33" s="22" t="str">
        <f t="shared" si="2"/>
        <v/>
      </c>
      <c r="C33" s="22" t="str">
        <f t="shared" si="2"/>
        <v/>
      </c>
      <c r="D33" s="22" t="str">
        <f t="shared" si="2"/>
        <v/>
      </c>
      <c r="E33" s="22" t="str">
        <f t="shared" si="2"/>
        <v/>
      </c>
      <c r="F33" s="22" t="str">
        <f t="shared" si="2"/>
        <v/>
      </c>
      <c r="G33" s="22" t="str">
        <f t="shared" si="2"/>
        <v/>
      </c>
      <c r="H33" s="22" t="str">
        <f t="shared" si="2"/>
        <v/>
      </c>
      <c r="I33" s="22" t="str">
        <f t="shared" si="2"/>
        <v/>
      </c>
      <c r="J33" s="22" t="str">
        <f t="shared" si="2"/>
        <v/>
      </c>
      <c r="K33" s="22" t="str">
        <f t="shared" si="2"/>
        <v/>
      </c>
      <c r="L33" s="22" t="str">
        <f t="shared" si="2"/>
        <v/>
      </c>
      <c r="M33" s="22" t="str">
        <f t="shared" si="2"/>
        <v/>
      </c>
      <c r="O33" s="28"/>
      <c r="P33" s="38"/>
      <c r="Q33" s="38"/>
    </row>
    <row r="34" spans="1:17" x14ac:dyDescent="0.15">
      <c r="A34" s="2" t="s">
        <v>10</v>
      </c>
      <c r="B34" s="21" t="str">
        <f t="shared" si="2"/>
        <v/>
      </c>
      <c r="C34" s="21" t="str">
        <f t="shared" si="2"/>
        <v/>
      </c>
      <c r="D34" s="21" t="str">
        <f t="shared" si="2"/>
        <v/>
      </c>
      <c r="E34" s="21" t="str">
        <f t="shared" si="2"/>
        <v/>
      </c>
      <c r="F34" s="21" t="str">
        <f t="shared" si="2"/>
        <v/>
      </c>
      <c r="G34" s="21" t="str">
        <f t="shared" si="2"/>
        <v/>
      </c>
      <c r="H34" s="21" t="str">
        <f t="shared" si="2"/>
        <v/>
      </c>
      <c r="I34" s="21" t="str">
        <f t="shared" si="2"/>
        <v/>
      </c>
      <c r="J34" s="21" t="str">
        <f t="shared" si="2"/>
        <v/>
      </c>
      <c r="K34" s="21" t="str">
        <f t="shared" si="2"/>
        <v/>
      </c>
      <c r="L34" s="21" t="str">
        <f t="shared" si="2"/>
        <v/>
      </c>
      <c r="M34" s="21" t="str">
        <f t="shared" si="2"/>
        <v/>
      </c>
      <c r="O34" s="28"/>
      <c r="P34" s="38"/>
      <c r="Q34" s="38"/>
    </row>
    <row r="35" spans="1:17" x14ac:dyDescent="0.15">
      <c r="A35" s="2" t="s">
        <v>12</v>
      </c>
      <c r="B35" s="22" t="str">
        <f t="shared" si="2"/>
        <v/>
      </c>
      <c r="C35" s="22" t="str">
        <f t="shared" si="2"/>
        <v/>
      </c>
      <c r="D35" s="22" t="str">
        <f t="shared" si="2"/>
        <v/>
      </c>
      <c r="E35" s="22" t="str">
        <f t="shared" si="2"/>
        <v/>
      </c>
      <c r="F35" s="22" t="str">
        <f t="shared" si="2"/>
        <v/>
      </c>
      <c r="G35" s="22" t="str">
        <f t="shared" si="2"/>
        <v/>
      </c>
      <c r="H35" s="22" t="str">
        <f t="shared" si="2"/>
        <v/>
      </c>
      <c r="I35" s="22" t="str">
        <f t="shared" si="2"/>
        <v/>
      </c>
      <c r="J35" s="22" t="str">
        <f t="shared" si="2"/>
        <v/>
      </c>
      <c r="K35" s="22" t="str">
        <f t="shared" si="2"/>
        <v/>
      </c>
      <c r="L35" s="22" t="str">
        <f t="shared" si="2"/>
        <v/>
      </c>
      <c r="M35" s="22" t="str">
        <f t="shared" si="2"/>
        <v/>
      </c>
      <c r="O35" s="28"/>
      <c r="P35" s="38"/>
      <c r="Q35" s="38"/>
    </row>
    <row r="36" spans="1:17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28"/>
      <c r="P36" s="38"/>
      <c r="Q36" s="38"/>
    </row>
    <row r="37" spans="1:17" ht="39.6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8"/>
      <c r="P37" s="38"/>
      <c r="Q37" s="38"/>
    </row>
    <row r="38" spans="1:17" ht="14.25" x14ac:dyDescent="0.15">
      <c r="A38" s="218" t="s">
        <v>37</v>
      </c>
      <c r="B38" s="218"/>
      <c r="C38" s="47">
        <f>COUNTIFS(B28:M35,"=P")</f>
        <v>0</v>
      </c>
      <c r="D38" s="71" t="s">
        <v>39</v>
      </c>
      <c r="E38" s="61" t="str">
        <f>IF(ISERROR(C38/(C38+C39)),"",C38/(C38+C39))</f>
        <v/>
      </c>
      <c r="F38" s="5"/>
      <c r="K38" s="46"/>
      <c r="O38" s="23"/>
      <c r="P38" s="29"/>
      <c r="Q38" s="30"/>
    </row>
    <row r="39" spans="1:17" ht="14.25" x14ac:dyDescent="0.15">
      <c r="A39" s="218" t="s">
        <v>38</v>
      </c>
      <c r="B39" s="218"/>
      <c r="C39" s="47">
        <f>COUNTIFS(B28:M35,"=N")</f>
        <v>0</v>
      </c>
      <c r="D39" s="71" t="s">
        <v>40</v>
      </c>
      <c r="E39" s="61" t="str">
        <f>IF(ISERROR(C39/(C38+C39)),"",C39/(C38+C39))</f>
        <v/>
      </c>
      <c r="F39" s="5"/>
      <c r="K39" s="46"/>
      <c r="L39" s="6"/>
      <c r="M39" s="46"/>
      <c r="N39" s="46"/>
      <c r="O39" s="46"/>
      <c r="P39" s="31"/>
      <c r="Q39" s="31"/>
    </row>
    <row r="40" spans="1:17" ht="15.6" customHeight="1" x14ac:dyDescent="0.15">
      <c r="A40" s="5"/>
      <c r="B40" s="5"/>
      <c r="C40" s="5"/>
      <c r="D40" s="5"/>
      <c r="E40" s="5"/>
      <c r="F40" s="219" t="s">
        <v>41</v>
      </c>
      <c r="G40" s="219"/>
      <c r="H40" s="220"/>
      <c r="I40" s="220"/>
      <c r="J40" s="221" t="s">
        <v>44</v>
      </c>
      <c r="K40" s="221"/>
      <c r="L40" s="222"/>
      <c r="M40" s="222"/>
      <c r="O40" s="23"/>
      <c r="P40" s="31"/>
      <c r="Q40" s="31"/>
    </row>
    <row r="41" spans="1:17" ht="15.6" customHeight="1" x14ac:dyDescent="0.15">
      <c r="F41" s="219" t="s">
        <v>42</v>
      </c>
      <c r="G41" s="219"/>
      <c r="H41" s="227"/>
      <c r="I41" s="227"/>
      <c r="J41" s="228" t="s">
        <v>45</v>
      </c>
      <c r="K41" s="228"/>
      <c r="L41" s="226"/>
      <c r="M41" s="226"/>
      <c r="O41" s="23"/>
      <c r="P41" s="23"/>
      <c r="Q41" s="23"/>
    </row>
    <row r="42" spans="1:17" ht="15.6" customHeight="1" x14ac:dyDescent="0.15">
      <c r="F42" s="219" t="s">
        <v>43</v>
      </c>
      <c r="G42" s="219"/>
      <c r="H42" s="220"/>
      <c r="I42" s="220"/>
      <c r="J42" s="221" t="s">
        <v>46</v>
      </c>
      <c r="K42" s="221"/>
      <c r="L42" s="226"/>
      <c r="M42" s="226"/>
      <c r="O42" s="23"/>
      <c r="P42" s="23"/>
      <c r="Q42" s="23"/>
    </row>
    <row r="43" spans="1:17" x14ac:dyDescent="0.15">
      <c r="F43" s="223" t="s">
        <v>48</v>
      </c>
      <c r="G43" s="223"/>
      <c r="H43" s="224">
        <f ca="1">TODAY()</f>
        <v>44859</v>
      </c>
      <c r="I43" s="224"/>
      <c r="J43" s="225" t="s">
        <v>47</v>
      </c>
      <c r="K43" s="225"/>
      <c r="L43" s="226"/>
      <c r="M43" s="226"/>
      <c r="O43" s="23"/>
      <c r="P43" s="23"/>
      <c r="Q43" s="23"/>
    </row>
  </sheetData>
  <sheetProtection password="C7BF" sheet="1" objects="1" scenarios="1"/>
  <protectedRanges>
    <protectedRange sqref="L40:M43" name="区域4_1"/>
    <protectedRange sqref="H40:I42" name="区域3_1"/>
    <protectedRange sqref="B17:M24" name="区域2_1"/>
    <protectedRange sqref="B6:M13" name="区域1_1_1"/>
  </protectedRanges>
  <mergeCells count="29">
    <mergeCell ref="F43:G43"/>
    <mergeCell ref="H43:I43"/>
    <mergeCell ref="J43:K43"/>
    <mergeCell ref="L40:M40"/>
    <mergeCell ref="P4:Q4"/>
    <mergeCell ref="L43:M43"/>
    <mergeCell ref="F41:G41"/>
    <mergeCell ref="H41:I41"/>
    <mergeCell ref="J41:K41"/>
    <mergeCell ref="L41:M41"/>
    <mergeCell ref="F42:G42"/>
    <mergeCell ref="H42:I42"/>
    <mergeCell ref="J42:K42"/>
    <mergeCell ref="L42:M42"/>
    <mergeCell ref="P16:Q19"/>
    <mergeCell ref="P20:Q22"/>
    <mergeCell ref="D1:J1"/>
    <mergeCell ref="A15:B15"/>
    <mergeCell ref="P15:Q15"/>
    <mergeCell ref="A39:B39"/>
    <mergeCell ref="F40:G40"/>
    <mergeCell ref="H40:I40"/>
    <mergeCell ref="J40:K40"/>
    <mergeCell ref="A26:B26"/>
    <mergeCell ref="P26:Q26"/>
    <mergeCell ref="A38:B38"/>
    <mergeCell ref="P27:Q28"/>
    <mergeCell ref="C2:K2"/>
    <mergeCell ref="A4:B4"/>
  </mergeCells>
  <phoneticPr fontId="1" type="noConversion"/>
  <dataValidations count="2">
    <dataValidation type="decimal" allowBlank="1" showInputMessage="1" showErrorMessage="1" sqref="B17:M24" xr:uid="{00000000-0002-0000-0600-000000000000}">
      <formula1>0</formula1>
      <formula2>5</formula2>
    </dataValidation>
    <dataValidation type="decimal" errorStyle="warning" allowBlank="1" showInputMessage="1" showErrorMessage="1" error="青岛立见：请输入数值格式数据 " sqref="N6:N13" xr:uid="{00000000-0002-0000-0600-000001000000}">
      <formula1>0</formula1>
      <formula2>4</formula2>
    </dataValidation>
  </dataValidations>
  <pageMargins left="0.25" right="0.25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1"/>
  <sheetViews>
    <sheetView showGridLines="0" workbookViewId="0">
      <selection sqref="A1:M51"/>
    </sheetView>
  </sheetViews>
  <sheetFormatPr defaultRowHeight="13.5" x14ac:dyDescent="0.15"/>
  <cols>
    <col min="1" max="1" width="4.375" customWidth="1"/>
    <col min="2" max="13" width="7.75" customWidth="1"/>
    <col min="14" max="14" width="4.25" customWidth="1"/>
    <col min="15" max="15" width="3.5" customWidth="1"/>
    <col min="16" max="16" width="3.875" customWidth="1"/>
    <col min="17" max="17" width="12" customWidth="1"/>
  </cols>
  <sheetData>
    <row r="1" spans="1:17" ht="28.15" customHeight="1" x14ac:dyDescent="0.25">
      <c r="A1" s="79"/>
      <c r="B1" s="82"/>
      <c r="C1" s="82"/>
      <c r="D1" s="179" t="str">
        <f>IF(目录!D4="","",目录!D4)</f>
        <v/>
      </c>
      <c r="E1" s="179"/>
      <c r="F1" s="179"/>
      <c r="G1" s="179"/>
      <c r="H1" s="179"/>
      <c r="I1" s="179"/>
      <c r="J1" s="179"/>
      <c r="K1" s="82"/>
      <c r="L1" s="82"/>
      <c r="M1" s="81"/>
    </row>
    <row r="2" spans="1:17" ht="16.149999999999999" customHeight="1" x14ac:dyDescent="0.25">
      <c r="A2" s="79"/>
      <c r="B2" s="62"/>
      <c r="C2" s="212" t="s">
        <v>64</v>
      </c>
      <c r="D2" s="212"/>
      <c r="E2" s="212"/>
      <c r="F2" s="212"/>
      <c r="G2" s="212"/>
      <c r="H2" s="212"/>
      <c r="I2" s="212"/>
      <c r="J2" s="212"/>
      <c r="K2" s="212"/>
      <c r="L2" s="83"/>
      <c r="M2" s="81"/>
    </row>
    <row r="3" spans="1:17" ht="19.899999999999999" customHeight="1" thickBot="1" x14ac:dyDescent="0.3">
      <c r="A3" s="70"/>
      <c r="B3" s="70"/>
      <c r="C3" s="55"/>
      <c r="D3" s="9"/>
      <c r="E3" s="9"/>
      <c r="F3" s="9"/>
      <c r="G3" s="9"/>
      <c r="H3" s="9"/>
      <c r="I3" s="9"/>
      <c r="J3" s="9"/>
      <c r="K3" s="69"/>
      <c r="L3" s="69"/>
      <c r="M3" s="69"/>
      <c r="O3" s="23"/>
      <c r="P3" s="23"/>
      <c r="Q3" s="23"/>
    </row>
    <row r="4" spans="1:17" ht="20.25" thickTop="1" thickBot="1" x14ac:dyDescent="0.2">
      <c r="A4" s="213" t="s">
        <v>52</v>
      </c>
      <c r="B4" s="213"/>
      <c r="C4" s="16"/>
      <c r="D4" s="7"/>
      <c r="E4" s="7"/>
      <c r="F4" s="7"/>
      <c r="G4" s="7"/>
      <c r="H4" s="7"/>
      <c r="I4" s="7"/>
      <c r="J4" s="7"/>
      <c r="K4" s="7"/>
      <c r="L4" s="7"/>
      <c r="M4" s="7"/>
      <c r="O4" s="23"/>
      <c r="P4" s="23"/>
      <c r="Q4" s="23"/>
    </row>
    <row r="5" spans="1:17" ht="13.9" customHeight="1" thickTop="1" x14ac:dyDescent="0.15">
      <c r="A5" s="11"/>
      <c r="B5" s="12">
        <v>1</v>
      </c>
      <c r="C5" s="12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O5" s="23"/>
      <c r="P5" s="23"/>
      <c r="Q5" s="23"/>
    </row>
    <row r="6" spans="1:17" ht="13.9" customHeight="1" x14ac:dyDescent="0.15">
      <c r="A6" s="15" t="s">
        <v>1</v>
      </c>
      <c r="B6" s="48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O6" s="23"/>
      <c r="P6" s="23"/>
      <c r="Q6" s="23"/>
    </row>
    <row r="7" spans="1:17" ht="13.9" customHeight="1" x14ac:dyDescent="0.15">
      <c r="A7" s="1" t="s">
        <v>2</v>
      </c>
      <c r="B7" s="48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 s="23"/>
      <c r="P7" s="23"/>
      <c r="Q7" s="23"/>
    </row>
    <row r="8" spans="1:17" ht="13.9" customHeight="1" x14ac:dyDescent="0.15">
      <c r="A8" s="15" t="s">
        <v>4</v>
      </c>
      <c r="B8" s="5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O8" s="23"/>
      <c r="P8" s="23"/>
      <c r="Q8" s="23"/>
    </row>
    <row r="9" spans="1:17" ht="13.9" customHeight="1" x14ac:dyDescent="0.15">
      <c r="A9" s="1" t="s">
        <v>6</v>
      </c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O9" s="23"/>
      <c r="P9" s="23"/>
      <c r="Q9" s="23"/>
    </row>
    <row r="10" spans="1:17" ht="13.9" customHeight="1" x14ac:dyDescent="0.15">
      <c r="A10" s="15" t="s">
        <v>8</v>
      </c>
      <c r="B10" s="49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O10" s="23"/>
      <c r="P10" s="23"/>
      <c r="Q10" s="23"/>
    </row>
    <row r="11" spans="1:17" ht="13.9" customHeight="1" x14ac:dyDescent="0.15">
      <c r="A11" s="1" t="s">
        <v>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O11" s="23"/>
      <c r="P11" s="23"/>
      <c r="Q11" s="23"/>
    </row>
    <row r="12" spans="1:17" ht="13.9" customHeight="1" x14ac:dyDescent="0.15">
      <c r="A12" s="15" t="s">
        <v>10</v>
      </c>
      <c r="B12" s="49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O12" s="23"/>
      <c r="P12" s="23"/>
      <c r="Q12" s="23"/>
    </row>
    <row r="13" spans="1:17" ht="13.9" customHeight="1" x14ac:dyDescent="0.15">
      <c r="A13" s="2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O13" s="23"/>
      <c r="P13" s="23"/>
      <c r="Q13" s="23"/>
    </row>
    <row r="14" spans="1:17" ht="16.149999999999999" customHeight="1" thickBot="1" x14ac:dyDescent="0.3">
      <c r="A14" s="70"/>
      <c r="B14" s="70"/>
      <c r="C14" s="55"/>
      <c r="D14" s="9"/>
      <c r="E14" s="9"/>
      <c r="F14" s="9"/>
      <c r="G14" s="9"/>
      <c r="H14" s="9"/>
      <c r="I14" s="9"/>
      <c r="J14" s="9"/>
      <c r="K14" s="69"/>
      <c r="L14" s="69"/>
      <c r="M14" s="69"/>
      <c r="O14" s="23"/>
      <c r="P14" s="23"/>
      <c r="Q14" s="23"/>
    </row>
    <row r="15" spans="1:17" ht="20.25" thickTop="1" thickBot="1" x14ac:dyDescent="0.2">
      <c r="A15" s="213" t="s">
        <v>0</v>
      </c>
      <c r="B15" s="213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O15" s="24"/>
      <c r="P15" s="210" t="s">
        <v>24</v>
      </c>
      <c r="Q15" s="210"/>
    </row>
    <row r="16" spans="1:17" ht="14.25" thickTop="1" x14ac:dyDescent="0.15">
      <c r="A16" s="11"/>
      <c r="B16" s="12">
        <v>1</v>
      </c>
      <c r="C16" s="12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O16" s="32" t="s">
        <v>25</v>
      </c>
      <c r="P16" s="33"/>
      <c r="Q16" s="73" t="s">
        <v>50</v>
      </c>
    </row>
    <row r="17" spans="1:17" x14ac:dyDescent="0.15">
      <c r="A17" s="15" t="s">
        <v>1</v>
      </c>
      <c r="B17" s="90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O17" s="32" t="s">
        <v>26</v>
      </c>
      <c r="P17" s="35"/>
      <c r="Q17" s="73" t="s">
        <v>51</v>
      </c>
    </row>
    <row r="18" spans="1:17" x14ac:dyDescent="0.15">
      <c r="A18" s="1" t="s">
        <v>2</v>
      </c>
      <c r="B18" s="90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O18" s="32" t="s">
        <v>55</v>
      </c>
      <c r="P18" s="73" t="s">
        <v>5</v>
      </c>
      <c r="Q18" s="73"/>
    </row>
    <row r="19" spans="1:17" ht="14.45" customHeight="1" x14ac:dyDescent="0.15">
      <c r="A19" s="15" t="s">
        <v>4</v>
      </c>
      <c r="B19" s="94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O19" s="32" t="s">
        <v>56</v>
      </c>
      <c r="P19" s="229" t="s">
        <v>7</v>
      </c>
      <c r="Q19" s="229"/>
    </row>
    <row r="20" spans="1:17" x14ac:dyDescent="0.15">
      <c r="A20" s="1" t="s">
        <v>6</v>
      </c>
      <c r="B20" s="94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O20" s="25"/>
      <c r="P20" s="229"/>
      <c r="Q20" s="229"/>
    </row>
    <row r="21" spans="1:17" x14ac:dyDescent="0.15">
      <c r="A21" s="15" t="s">
        <v>8</v>
      </c>
      <c r="B21" s="91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O21" s="25"/>
      <c r="P21" s="229"/>
      <c r="Q21" s="229"/>
    </row>
    <row r="22" spans="1:17" x14ac:dyDescent="0.15">
      <c r="A22" s="1" t="s">
        <v>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P22" s="229"/>
      <c r="Q22" s="229"/>
    </row>
    <row r="23" spans="1:17" x14ac:dyDescent="0.15">
      <c r="A23" s="15" t="s">
        <v>10</v>
      </c>
      <c r="B23" s="91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O23" s="25"/>
      <c r="P23" s="229"/>
      <c r="Q23" s="229"/>
    </row>
    <row r="24" spans="1:17" x14ac:dyDescent="0.15">
      <c r="A24" s="2" t="s">
        <v>12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O24" s="25"/>
      <c r="P24" s="40"/>
      <c r="Q24" s="40"/>
    </row>
    <row r="25" spans="1:17" ht="14.25" thickBot="1" x14ac:dyDescent="0.2">
      <c r="A25" s="3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O25" s="25"/>
      <c r="P25" s="40"/>
      <c r="Q25" s="40"/>
    </row>
    <row r="26" spans="1:17" ht="20.25" thickTop="1" thickBot="1" x14ac:dyDescent="0.2">
      <c r="A26" s="216" t="s">
        <v>13</v>
      </c>
      <c r="B26" s="216"/>
      <c r="C26" s="13"/>
      <c r="D26" s="18"/>
      <c r="E26" s="18"/>
      <c r="F26" s="18"/>
      <c r="G26" s="18"/>
      <c r="H26" s="18"/>
      <c r="I26" s="18"/>
      <c r="J26" s="18"/>
      <c r="K26" s="18"/>
      <c r="L26" s="18"/>
      <c r="M26" s="18"/>
      <c r="O26" s="26"/>
      <c r="P26" s="210" t="s">
        <v>24</v>
      </c>
      <c r="Q26" s="210"/>
    </row>
    <row r="27" spans="1:17" ht="15" customHeight="1" thickTop="1" x14ac:dyDescent="0.15">
      <c r="A27" s="11"/>
      <c r="B27" s="12">
        <v>1</v>
      </c>
      <c r="C27" s="12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14">
        <v>9</v>
      </c>
      <c r="K27" s="14">
        <v>10</v>
      </c>
      <c r="L27" s="14">
        <v>11</v>
      </c>
      <c r="M27" s="14">
        <v>12</v>
      </c>
      <c r="O27" s="32" t="s">
        <v>25</v>
      </c>
      <c r="P27" s="215" t="s">
        <v>34</v>
      </c>
      <c r="Q27" s="215"/>
    </row>
    <row r="28" spans="1:17" x14ac:dyDescent="0.15">
      <c r="A28" s="2" t="s">
        <v>1</v>
      </c>
      <c r="B28" s="42" t="str">
        <f>IF($B$17="","",VALUE($B$17+$B$18)/2)</f>
        <v/>
      </c>
      <c r="C28" s="67" t="str">
        <f>IF(C17="","",(VALUE($B$17+$B$18)/2-C17)/(VALUE($B$17+$B$18)/2))</f>
        <v/>
      </c>
      <c r="D28" s="67" t="str">
        <f t="shared" ref="D28:M28" si="0">IF(D17="","",(VALUE($B$17+$B$18)/2-D17)/(VALUE($B$17+$B$18)/2))</f>
        <v/>
      </c>
      <c r="E28" s="67" t="str">
        <f t="shared" si="0"/>
        <v/>
      </c>
      <c r="F28" s="67" t="str">
        <f t="shared" si="0"/>
        <v/>
      </c>
      <c r="G28" s="67" t="str">
        <f t="shared" si="0"/>
        <v/>
      </c>
      <c r="H28" s="67" t="str">
        <f t="shared" si="0"/>
        <v/>
      </c>
      <c r="I28" s="67" t="str">
        <f t="shared" si="0"/>
        <v/>
      </c>
      <c r="J28" s="67" t="str">
        <f t="shared" si="0"/>
        <v/>
      </c>
      <c r="K28" s="67" t="str">
        <f t="shared" si="0"/>
        <v/>
      </c>
      <c r="L28" s="67" t="str">
        <f t="shared" si="0"/>
        <v/>
      </c>
      <c r="M28" s="67" t="str">
        <f t="shared" si="0"/>
        <v/>
      </c>
      <c r="O28" s="27"/>
      <c r="P28" s="215"/>
      <c r="Q28" s="215"/>
    </row>
    <row r="29" spans="1:17" x14ac:dyDescent="0.15">
      <c r="A29" s="2" t="s">
        <v>2</v>
      </c>
      <c r="B29" s="42" t="str">
        <f>IF($B$18="","",VALUE($B$17+$B$18)/2)</f>
        <v/>
      </c>
      <c r="C29" s="68" t="str">
        <f t="shared" ref="C29:M31" si="1">IF(C18="","",(VALUE($B$17+$B$18)/2-C18)/(VALUE($B$17+$B$18)/2))</f>
        <v/>
      </c>
      <c r="D29" s="68" t="str">
        <f t="shared" si="1"/>
        <v/>
      </c>
      <c r="E29" s="68" t="str">
        <f t="shared" si="1"/>
        <v/>
      </c>
      <c r="F29" s="68" t="str">
        <f t="shared" si="1"/>
        <v/>
      </c>
      <c r="G29" s="68" t="str">
        <f t="shared" si="1"/>
        <v/>
      </c>
      <c r="H29" s="68" t="str">
        <f t="shared" si="1"/>
        <v/>
      </c>
      <c r="I29" s="68" t="str">
        <f t="shared" si="1"/>
        <v/>
      </c>
      <c r="J29" s="68" t="str">
        <f t="shared" si="1"/>
        <v/>
      </c>
      <c r="K29" s="68" t="str">
        <f t="shared" si="1"/>
        <v/>
      </c>
      <c r="L29" s="68" t="str">
        <f t="shared" si="1"/>
        <v/>
      </c>
      <c r="M29" s="68" t="str">
        <f t="shared" si="1"/>
        <v/>
      </c>
      <c r="O29" s="27"/>
      <c r="P29" s="215"/>
      <c r="Q29" s="215"/>
    </row>
    <row r="30" spans="1:17" x14ac:dyDescent="0.15">
      <c r="A30" s="2" t="s">
        <v>4</v>
      </c>
      <c r="B30" s="43" t="str">
        <f>IF(ISERROR((VALUE($B$17+$B$18)/2-VALUE($B$19+$B$20)/2)/(VALUE($B$17+$B$18)/2)),"",(VALUE($B$17+$B$18)/2-VALUE($B$19+$B$20)/2)/(VALUE($B$17+$B$18)/2))</f>
        <v/>
      </c>
      <c r="C30" s="67" t="str">
        <f t="shared" si="1"/>
        <v/>
      </c>
      <c r="D30" s="67" t="str">
        <f t="shared" si="1"/>
        <v/>
      </c>
      <c r="E30" s="67" t="str">
        <f t="shared" si="1"/>
        <v/>
      </c>
      <c r="F30" s="67" t="str">
        <f t="shared" si="1"/>
        <v/>
      </c>
      <c r="G30" s="67" t="str">
        <f t="shared" si="1"/>
        <v/>
      </c>
      <c r="H30" s="67" t="str">
        <f t="shared" si="1"/>
        <v/>
      </c>
      <c r="I30" s="67" t="str">
        <f t="shared" si="1"/>
        <v/>
      </c>
      <c r="J30" s="67" t="str">
        <f t="shared" si="1"/>
        <v/>
      </c>
      <c r="K30" s="67" t="str">
        <f t="shared" si="1"/>
        <v/>
      </c>
      <c r="L30" s="67" t="str">
        <f t="shared" si="1"/>
        <v/>
      </c>
      <c r="M30" s="67" t="str">
        <f t="shared" si="1"/>
        <v/>
      </c>
      <c r="O30" s="27"/>
      <c r="P30" s="38"/>
      <c r="Q30" s="38"/>
    </row>
    <row r="31" spans="1:17" x14ac:dyDescent="0.15">
      <c r="A31" s="2" t="s">
        <v>6</v>
      </c>
      <c r="B31" s="43" t="str">
        <f>IF(ISERROR((VALUE($B$17+$B$18)/2-VALUE($B$19+$B$20)/2)/(VALUE($B$17+$B$18)/2)),"",(VALUE($B$17+$B$18)/2-VALUE($B$19+$B$20)/2)/(VALUE($B$17+$B$18)/2))</f>
        <v/>
      </c>
      <c r="C31" s="67" t="str">
        <f t="shared" si="1"/>
        <v/>
      </c>
      <c r="D31" s="67" t="str">
        <f t="shared" si="1"/>
        <v/>
      </c>
      <c r="E31" s="67" t="str">
        <f t="shared" si="1"/>
        <v/>
      </c>
      <c r="F31" s="67" t="str">
        <f t="shared" si="1"/>
        <v/>
      </c>
      <c r="G31" s="67" t="str">
        <f t="shared" si="1"/>
        <v/>
      </c>
      <c r="H31" s="67" t="str">
        <f t="shared" si="1"/>
        <v/>
      </c>
      <c r="I31" s="67" t="str">
        <f t="shared" si="1"/>
        <v/>
      </c>
      <c r="J31" s="67" t="str">
        <f t="shared" si="1"/>
        <v/>
      </c>
      <c r="K31" s="67" t="str">
        <f t="shared" si="1"/>
        <v/>
      </c>
      <c r="L31" s="67" t="str">
        <f t="shared" si="1"/>
        <v/>
      </c>
      <c r="M31" s="67" t="str">
        <f t="shared" si="1"/>
        <v/>
      </c>
      <c r="O31" s="27"/>
      <c r="P31" s="38"/>
      <c r="Q31" s="38"/>
    </row>
    <row r="32" spans="1:17" x14ac:dyDescent="0.15">
      <c r="A32" s="2" t="s">
        <v>8</v>
      </c>
      <c r="B32" s="67" t="str">
        <f t="shared" ref="B32:M35" si="2">IF(B21="","",(VALUE($B$17+$B$18)/2-B21)/(VALUE($B$17+$B$18)/2))</f>
        <v/>
      </c>
      <c r="C32" s="67" t="str">
        <f t="shared" si="2"/>
        <v/>
      </c>
      <c r="D32" s="67" t="str">
        <f t="shared" si="2"/>
        <v/>
      </c>
      <c r="E32" s="67" t="str">
        <f>IF(E21="","",(VALUE($B$17+$B$18)/2-E21)/(VALUE($B$17+$B$18)/2))</f>
        <v/>
      </c>
      <c r="F32" s="67" t="str">
        <f t="shared" si="2"/>
        <v/>
      </c>
      <c r="G32" s="67" t="str">
        <f t="shared" si="2"/>
        <v/>
      </c>
      <c r="H32" s="67" t="str">
        <f t="shared" si="2"/>
        <v/>
      </c>
      <c r="I32" s="67" t="str">
        <f t="shared" si="2"/>
        <v/>
      </c>
      <c r="J32" s="67" t="str">
        <f t="shared" si="2"/>
        <v/>
      </c>
      <c r="K32" s="67" t="str">
        <f t="shared" si="2"/>
        <v/>
      </c>
      <c r="L32" s="67" t="str">
        <f t="shared" si="2"/>
        <v/>
      </c>
      <c r="M32" s="67" t="str">
        <f t="shared" si="2"/>
        <v/>
      </c>
      <c r="O32" s="27"/>
      <c r="P32" s="38"/>
      <c r="Q32" s="38"/>
    </row>
    <row r="33" spans="1:17" x14ac:dyDescent="0.15">
      <c r="A33" s="2" t="s">
        <v>9</v>
      </c>
      <c r="B33" s="67" t="str">
        <f t="shared" si="2"/>
        <v/>
      </c>
      <c r="C33" s="67" t="str">
        <f t="shared" si="2"/>
        <v/>
      </c>
      <c r="D33" s="67" t="str">
        <f t="shared" si="2"/>
        <v/>
      </c>
      <c r="E33" s="67" t="str">
        <f t="shared" si="2"/>
        <v/>
      </c>
      <c r="F33" s="67" t="str">
        <f t="shared" si="2"/>
        <v/>
      </c>
      <c r="G33" s="67" t="str">
        <f t="shared" si="2"/>
        <v/>
      </c>
      <c r="H33" s="67" t="str">
        <f t="shared" si="2"/>
        <v/>
      </c>
      <c r="I33" s="67" t="str">
        <f t="shared" si="2"/>
        <v/>
      </c>
      <c r="J33" s="67" t="str">
        <f t="shared" si="2"/>
        <v/>
      </c>
      <c r="K33" s="67" t="str">
        <f t="shared" si="2"/>
        <v/>
      </c>
      <c r="L33" s="67" t="str">
        <f t="shared" si="2"/>
        <v/>
      </c>
      <c r="M33" s="67" t="str">
        <f t="shared" si="2"/>
        <v/>
      </c>
      <c r="O33" s="28"/>
      <c r="P33" s="38"/>
      <c r="Q33" s="38"/>
    </row>
    <row r="34" spans="1:17" x14ac:dyDescent="0.15">
      <c r="A34" s="2" t="s">
        <v>10</v>
      </c>
      <c r="B34" s="67" t="str">
        <f t="shared" si="2"/>
        <v/>
      </c>
      <c r="C34" s="67" t="str">
        <f t="shared" si="2"/>
        <v/>
      </c>
      <c r="D34" s="67" t="str">
        <f t="shared" si="2"/>
        <v/>
      </c>
      <c r="E34" s="67" t="str">
        <f t="shared" si="2"/>
        <v/>
      </c>
      <c r="F34" s="67" t="str">
        <f t="shared" si="2"/>
        <v/>
      </c>
      <c r="G34" s="67" t="str">
        <f t="shared" si="2"/>
        <v/>
      </c>
      <c r="H34" s="67" t="str">
        <f t="shared" si="2"/>
        <v/>
      </c>
      <c r="I34" s="67" t="str">
        <f t="shared" si="2"/>
        <v/>
      </c>
      <c r="J34" s="67" t="str">
        <f t="shared" si="2"/>
        <v/>
      </c>
      <c r="K34" s="67" t="str">
        <f t="shared" si="2"/>
        <v/>
      </c>
      <c r="L34" s="67" t="str">
        <f t="shared" si="2"/>
        <v/>
      </c>
      <c r="M34" s="67" t="str">
        <f t="shared" si="2"/>
        <v/>
      </c>
      <c r="O34" s="28"/>
      <c r="P34" s="38"/>
      <c r="Q34" s="38"/>
    </row>
    <row r="35" spans="1:17" x14ac:dyDescent="0.15">
      <c r="A35" s="2" t="s">
        <v>12</v>
      </c>
      <c r="B35" s="67" t="str">
        <f t="shared" si="2"/>
        <v/>
      </c>
      <c r="C35" s="67" t="str">
        <f t="shared" si="2"/>
        <v/>
      </c>
      <c r="D35" s="67" t="str">
        <f t="shared" si="2"/>
        <v/>
      </c>
      <c r="E35" s="67" t="str">
        <f t="shared" si="2"/>
        <v/>
      </c>
      <c r="F35" s="67" t="str">
        <f t="shared" si="2"/>
        <v/>
      </c>
      <c r="G35" s="67" t="str">
        <f t="shared" si="2"/>
        <v/>
      </c>
      <c r="H35" s="67" t="str">
        <f t="shared" si="2"/>
        <v/>
      </c>
      <c r="I35" s="67" t="str">
        <f t="shared" si="2"/>
        <v/>
      </c>
      <c r="J35" s="67" t="str">
        <f t="shared" si="2"/>
        <v/>
      </c>
      <c r="K35" s="67" t="str">
        <f t="shared" si="2"/>
        <v/>
      </c>
      <c r="L35" s="67" t="str">
        <f t="shared" si="2"/>
        <v/>
      </c>
      <c r="M35" s="67" t="str">
        <f t="shared" si="2"/>
        <v/>
      </c>
      <c r="O35" s="28"/>
      <c r="P35" s="38"/>
      <c r="Q35" s="38"/>
    </row>
    <row r="36" spans="1:17" ht="14.25" thickBot="1" x14ac:dyDescent="0.2">
      <c r="B36" s="2" t="s">
        <v>31</v>
      </c>
      <c r="C36" s="60" t="str">
        <f>IF(B28="","",IF(B28&gt;0.6,"有效","无效"))</f>
        <v/>
      </c>
      <c r="D36" s="3"/>
      <c r="F36" s="2" t="s">
        <v>30</v>
      </c>
      <c r="G36" s="60" t="str">
        <f>IF(B30="","",IF(B30&gt;0.6,"有效","无效"))</f>
        <v/>
      </c>
      <c r="H36" s="39"/>
      <c r="I36" s="39"/>
      <c r="J36" s="39"/>
      <c r="K36" s="3"/>
      <c r="L36" s="3"/>
      <c r="M36" s="3"/>
      <c r="O36" s="26"/>
      <c r="P36" s="38"/>
      <c r="Q36" s="38"/>
    </row>
    <row r="37" spans="1:17" ht="20.25" thickTop="1" thickBot="1" x14ac:dyDescent="0.2">
      <c r="A37" s="209" t="s">
        <v>14</v>
      </c>
      <c r="B37" s="20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O37" s="28"/>
      <c r="P37" s="210" t="s">
        <v>24</v>
      </c>
      <c r="Q37" s="210"/>
    </row>
    <row r="38" spans="1:17" ht="15" customHeight="1" thickTop="1" x14ac:dyDescent="0.15">
      <c r="A38" s="11"/>
      <c r="B38" s="12">
        <v>1</v>
      </c>
      <c r="C38" s="12">
        <v>2</v>
      </c>
      <c r="D38" s="41">
        <v>3</v>
      </c>
      <c r="E38" s="41">
        <v>4</v>
      </c>
      <c r="F38" s="41">
        <v>5</v>
      </c>
      <c r="G38" s="41">
        <v>6</v>
      </c>
      <c r="H38" s="41">
        <v>7</v>
      </c>
      <c r="I38" s="41">
        <v>8</v>
      </c>
      <c r="J38" s="41">
        <v>9</v>
      </c>
      <c r="K38" s="41">
        <v>10</v>
      </c>
      <c r="L38" s="41">
        <v>11</v>
      </c>
      <c r="M38" s="41">
        <v>12</v>
      </c>
      <c r="O38" s="32" t="s">
        <v>25</v>
      </c>
      <c r="P38" s="217" t="s">
        <v>35</v>
      </c>
      <c r="Q38" s="217"/>
    </row>
    <row r="39" spans="1:17" x14ac:dyDescent="0.15">
      <c r="A39" s="2" t="s">
        <v>1</v>
      </c>
      <c r="B39" s="42" t="s">
        <v>15</v>
      </c>
      <c r="C39" s="21" t="str">
        <f>IF(OR($C$36="无效",$G$36="无效",C28=""),"",IF(C28&gt;=0.5,"P","N"))</f>
        <v/>
      </c>
      <c r="D39" s="21" t="str">
        <f>IF(OR($C$36="无效",$G$36="无效",D28=""),"",IF(D28&gt;=0.5,"P","N"))</f>
        <v/>
      </c>
      <c r="E39" s="21" t="str">
        <f t="shared" ref="E39:M39" si="3">IF(OR($C$36="无效",$G$36="无效",E28=""),"",IF(E28&gt;=0.5,"P","N"))</f>
        <v/>
      </c>
      <c r="F39" s="21" t="str">
        <f t="shared" si="3"/>
        <v/>
      </c>
      <c r="G39" s="21" t="str">
        <f>IF(OR($C$36="无效",$G$36="无效",G28=""),"",IF(G28&gt;=0.5,"P","N"))</f>
        <v/>
      </c>
      <c r="H39" s="21" t="str">
        <f t="shared" si="3"/>
        <v/>
      </c>
      <c r="I39" s="21" t="str">
        <f t="shared" si="3"/>
        <v/>
      </c>
      <c r="J39" s="21" t="str">
        <f t="shared" si="3"/>
        <v/>
      </c>
      <c r="K39" s="21" t="str">
        <f t="shared" si="3"/>
        <v/>
      </c>
      <c r="L39" s="21" t="str">
        <f t="shared" si="3"/>
        <v/>
      </c>
      <c r="M39" s="21" t="str">
        <f t="shared" si="3"/>
        <v/>
      </c>
      <c r="O39" s="32" t="s">
        <v>26</v>
      </c>
      <c r="P39" s="217"/>
      <c r="Q39" s="217"/>
    </row>
    <row r="40" spans="1:17" x14ac:dyDescent="0.15">
      <c r="A40" s="2" t="s">
        <v>2</v>
      </c>
      <c r="B40" s="42" t="s">
        <v>15</v>
      </c>
      <c r="C40" s="22" t="str">
        <f t="shared" ref="C40:M42" si="4">IF(OR($C$36="无效",$G$36="无效",C29=""),"",IF(C29&gt;=0.5,"P","N"))</f>
        <v/>
      </c>
      <c r="D40" s="22" t="str">
        <f t="shared" si="4"/>
        <v/>
      </c>
      <c r="E40" s="22" t="str">
        <f t="shared" si="4"/>
        <v/>
      </c>
      <c r="F40" s="22" t="str">
        <f t="shared" si="4"/>
        <v/>
      </c>
      <c r="G40" s="22" t="str">
        <f t="shared" si="4"/>
        <v/>
      </c>
      <c r="H40" s="22" t="str">
        <f t="shared" si="4"/>
        <v/>
      </c>
      <c r="I40" s="22" t="str">
        <f t="shared" si="4"/>
        <v/>
      </c>
      <c r="J40" s="22" t="str">
        <f t="shared" si="4"/>
        <v/>
      </c>
      <c r="K40" s="22" t="str">
        <f t="shared" si="4"/>
        <v/>
      </c>
      <c r="L40" s="22" t="str">
        <f t="shared" si="4"/>
        <v/>
      </c>
      <c r="M40" s="22" t="str">
        <f t="shared" si="4"/>
        <v/>
      </c>
      <c r="O40" s="28"/>
      <c r="P40" s="38"/>
      <c r="Q40" s="38"/>
    </row>
    <row r="41" spans="1:17" x14ac:dyDescent="0.15">
      <c r="A41" s="2" t="s">
        <v>4</v>
      </c>
      <c r="B41" s="43" t="s">
        <v>16</v>
      </c>
      <c r="C41" s="21" t="str">
        <f t="shared" si="4"/>
        <v/>
      </c>
      <c r="D41" s="21" t="str">
        <f t="shared" si="4"/>
        <v/>
      </c>
      <c r="E41" s="21" t="str">
        <f t="shared" si="4"/>
        <v/>
      </c>
      <c r="F41" s="21" t="str">
        <f t="shared" si="4"/>
        <v/>
      </c>
      <c r="G41" s="21" t="str">
        <f t="shared" si="4"/>
        <v/>
      </c>
      <c r="H41" s="21" t="str">
        <f t="shared" si="4"/>
        <v/>
      </c>
      <c r="I41" s="21" t="str">
        <f t="shared" si="4"/>
        <v/>
      </c>
      <c r="J41" s="21" t="str">
        <f t="shared" si="4"/>
        <v/>
      </c>
      <c r="K41" s="21" t="str">
        <f t="shared" si="4"/>
        <v/>
      </c>
      <c r="L41" s="21" t="str">
        <f t="shared" si="4"/>
        <v/>
      </c>
      <c r="M41" s="21" t="str">
        <f t="shared" si="4"/>
        <v/>
      </c>
      <c r="O41" s="28"/>
      <c r="P41" s="38"/>
      <c r="Q41" s="38"/>
    </row>
    <row r="42" spans="1:17" x14ac:dyDescent="0.15">
      <c r="A42" s="2" t="s">
        <v>6</v>
      </c>
      <c r="B42" s="43" t="s">
        <v>16</v>
      </c>
      <c r="C42" s="22" t="str">
        <f t="shared" si="4"/>
        <v/>
      </c>
      <c r="D42" s="22" t="str">
        <f t="shared" si="4"/>
        <v/>
      </c>
      <c r="E42" s="22" t="str">
        <f t="shared" si="4"/>
        <v/>
      </c>
      <c r="F42" s="22" t="str">
        <f t="shared" si="4"/>
        <v/>
      </c>
      <c r="G42" s="22" t="str">
        <f t="shared" si="4"/>
        <v/>
      </c>
      <c r="H42" s="22" t="str">
        <f t="shared" si="4"/>
        <v/>
      </c>
      <c r="I42" s="22" t="str">
        <f t="shared" si="4"/>
        <v/>
      </c>
      <c r="J42" s="22" t="str">
        <f t="shared" si="4"/>
        <v/>
      </c>
      <c r="K42" s="22" t="str">
        <f t="shared" si="4"/>
        <v/>
      </c>
      <c r="L42" s="22" t="str">
        <f t="shared" si="4"/>
        <v/>
      </c>
      <c r="M42" s="22" t="str">
        <f t="shared" si="4"/>
        <v/>
      </c>
      <c r="O42" s="28"/>
      <c r="P42" s="38"/>
      <c r="Q42" s="38"/>
    </row>
    <row r="43" spans="1:17" x14ac:dyDescent="0.15">
      <c r="A43" s="2" t="s">
        <v>8</v>
      </c>
      <c r="B43" s="21" t="str">
        <f t="shared" ref="B43:M46" si="5">IF(OR($C$36="无效",$G$36="无效",B32=""),"",IF(B32&gt;=0.5,"P","N"))</f>
        <v/>
      </c>
      <c r="C43" s="21" t="str">
        <f t="shared" si="5"/>
        <v/>
      </c>
      <c r="D43" s="21" t="str">
        <f t="shared" si="5"/>
        <v/>
      </c>
      <c r="E43" s="21" t="str">
        <f t="shared" si="5"/>
        <v/>
      </c>
      <c r="F43" s="21" t="str">
        <f t="shared" si="5"/>
        <v/>
      </c>
      <c r="G43" s="21" t="str">
        <f t="shared" si="5"/>
        <v/>
      </c>
      <c r="H43" s="21" t="str">
        <f t="shared" si="5"/>
        <v/>
      </c>
      <c r="I43" s="21" t="str">
        <f t="shared" si="5"/>
        <v/>
      </c>
      <c r="J43" s="21" t="str">
        <f t="shared" si="5"/>
        <v/>
      </c>
      <c r="K43" s="21" t="str">
        <f t="shared" si="5"/>
        <v/>
      </c>
      <c r="L43" s="21" t="str">
        <f t="shared" si="5"/>
        <v/>
      </c>
      <c r="M43" s="21" t="str">
        <f t="shared" si="5"/>
        <v/>
      </c>
      <c r="O43" s="28"/>
      <c r="P43" s="38"/>
      <c r="Q43" s="38"/>
    </row>
    <row r="44" spans="1:17" x14ac:dyDescent="0.15">
      <c r="A44" s="2" t="s">
        <v>9</v>
      </c>
      <c r="B44" s="22" t="str">
        <f t="shared" si="5"/>
        <v/>
      </c>
      <c r="C44" s="22" t="str">
        <f t="shared" si="5"/>
        <v/>
      </c>
      <c r="D44" s="22" t="str">
        <f t="shared" si="5"/>
        <v/>
      </c>
      <c r="E44" s="22" t="str">
        <f t="shared" si="5"/>
        <v/>
      </c>
      <c r="F44" s="22" t="str">
        <f t="shared" si="5"/>
        <v/>
      </c>
      <c r="G44" s="22" t="str">
        <f t="shared" si="5"/>
        <v/>
      </c>
      <c r="H44" s="22" t="str">
        <f t="shared" si="5"/>
        <v/>
      </c>
      <c r="I44" s="22" t="str">
        <f t="shared" si="5"/>
        <v/>
      </c>
      <c r="J44" s="22" t="str">
        <f t="shared" si="5"/>
        <v/>
      </c>
      <c r="K44" s="22" t="str">
        <f t="shared" si="5"/>
        <v/>
      </c>
      <c r="L44" s="22" t="str">
        <f t="shared" si="5"/>
        <v/>
      </c>
      <c r="M44" s="22" t="str">
        <f t="shared" si="5"/>
        <v/>
      </c>
      <c r="O44" s="28"/>
      <c r="P44" s="38"/>
      <c r="Q44" s="38"/>
    </row>
    <row r="45" spans="1:17" x14ac:dyDescent="0.15">
      <c r="A45" s="2" t="s">
        <v>10</v>
      </c>
      <c r="B45" s="21" t="str">
        <f t="shared" si="5"/>
        <v/>
      </c>
      <c r="C45" s="21" t="str">
        <f t="shared" si="5"/>
        <v/>
      </c>
      <c r="D45" s="21" t="str">
        <f t="shared" si="5"/>
        <v/>
      </c>
      <c r="E45" s="21" t="str">
        <f t="shared" si="5"/>
        <v/>
      </c>
      <c r="F45" s="21" t="str">
        <f t="shared" si="5"/>
        <v/>
      </c>
      <c r="G45" s="21" t="str">
        <f t="shared" si="5"/>
        <v/>
      </c>
      <c r="H45" s="21" t="str">
        <f t="shared" si="5"/>
        <v/>
      </c>
      <c r="I45" s="21" t="str">
        <f t="shared" si="5"/>
        <v/>
      </c>
      <c r="J45" s="21" t="str">
        <f t="shared" si="5"/>
        <v/>
      </c>
      <c r="K45" s="21" t="str">
        <f t="shared" si="5"/>
        <v/>
      </c>
      <c r="L45" s="21" t="str">
        <f t="shared" si="5"/>
        <v/>
      </c>
      <c r="M45" s="21" t="str">
        <f t="shared" si="5"/>
        <v/>
      </c>
      <c r="O45" s="28"/>
      <c r="P45" s="38"/>
      <c r="Q45" s="38"/>
    </row>
    <row r="46" spans="1:17" x14ac:dyDescent="0.15">
      <c r="A46" s="2" t="s">
        <v>12</v>
      </c>
      <c r="B46" s="22" t="str">
        <f t="shared" si="5"/>
        <v/>
      </c>
      <c r="C46" s="22" t="str">
        <f t="shared" si="5"/>
        <v/>
      </c>
      <c r="D46" s="22" t="str">
        <f t="shared" si="5"/>
        <v/>
      </c>
      <c r="E46" s="22" t="str">
        <f t="shared" si="5"/>
        <v/>
      </c>
      <c r="F46" s="22" t="str">
        <f t="shared" si="5"/>
        <v/>
      </c>
      <c r="G46" s="22" t="str">
        <f t="shared" si="5"/>
        <v/>
      </c>
      <c r="H46" s="22" t="str">
        <f t="shared" si="5"/>
        <v/>
      </c>
      <c r="I46" s="22" t="str">
        <f t="shared" si="5"/>
        <v/>
      </c>
      <c r="J46" s="22" t="str">
        <f t="shared" si="5"/>
        <v/>
      </c>
      <c r="K46" s="22" t="str">
        <f t="shared" si="5"/>
        <v/>
      </c>
      <c r="L46" s="22" t="str">
        <f t="shared" si="5"/>
        <v/>
      </c>
      <c r="M46" s="22" t="str">
        <f t="shared" si="5"/>
        <v/>
      </c>
      <c r="O46" s="28"/>
      <c r="P46" s="38"/>
      <c r="Q46" s="38"/>
    </row>
    <row r="47" spans="1:17" x14ac:dyDescent="0.15">
      <c r="F47" s="5"/>
      <c r="K47" s="46"/>
      <c r="L47" s="6"/>
      <c r="M47" s="46"/>
      <c r="N47" s="46"/>
      <c r="O47" s="46"/>
      <c r="P47" s="31"/>
      <c r="Q47" s="31"/>
    </row>
    <row r="48" spans="1:17" ht="15.6" customHeight="1" x14ac:dyDescent="0.15">
      <c r="A48" s="218" t="s">
        <v>37</v>
      </c>
      <c r="B48" s="218"/>
      <c r="C48" s="47">
        <f>COUNTIFS(B39:M46,"=P")</f>
        <v>0</v>
      </c>
      <c r="D48" s="71" t="s">
        <v>39</v>
      </c>
      <c r="E48" s="65" t="str">
        <f>IF(ISERROR(C48/(C48+C49)),"",C48/(C48+C49))</f>
        <v/>
      </c>
      <c r="F48" s="219" t="s">
        <v>41</v>
      </c>
      <c r="G48" s="219"/>
      <c r="H48" s="220"/>
      <c r="I48" s="220"/>
      <c r="J48" s="221" t="s">
        <v>18</v>
      </c>
      <c r="K48" s="221"/>
      <c r="L48" s="222"/>
      <c r="M48" s="222"/>
      <c r="O48" s="23"/>
      <c r="P48" s="31"/>
      <c r="Q48" s="31"/>
    </row>
    <row r="49" spans="1:17" ht="15.6" customHeight="1" x14ac:dyDescent="0.15">
      <c r="A49" s="218" t="s">
        <v>38</v>
      </c>
      <c r="B49" s="218"/>
      <c r="C49" s="47">
        <f>COUNTIFS(B39:M46,"=N")</f>
        <v>0</v>
      </c>
      <c r="D49" s="71" t="s">
        <v>40</v>
      </c>
      <c r="E49" s="65" t="str">
        <f>IF(ISERROR(C49/(C48+C49)),"",C49/(C48+C49))</f>
        <v/>
      </c>
      <c r="F49" s="219" t="s">
        <v>42</v>
      </c>
      <c r="G49" s="219"/>
      <c r="H49" s="227"/>
      <c r="I49" s="227"/>
      <c r="J49" s="228" t="s">
        <v>19</v>
      </c>
      <c r="K49" s="228"/>
      <c r="L49" s="226"/>
      <c r="M49" s="226"/>
      <c r="O49" s="23"/>
      <c r="P49" s="23"/>
      <c r="Q49" s="23"/>
    </row>
    <row r="50" spans="1:17" ht="15.6" customHeight="1" x14ac:dyDescent="0.15">
      <c r="F50" s="219" t="s">
        <v>43</v>
      </c>
      <c r="G50" s="219"/>
      <c r="H50" s="220"/>
      <c r="I50" s="220"/>
      <c r="J50" s="221" t="s">
        <v>20</v>
      </c>
      <c r="K50" s="221"/>
      <c r="L50" s="226"/>
      <c r="M50" s="226"/>
      <c r="O50" s="23"/>
      <c r="P50" s="23"/>
      <c r="Q50" s="23"/>
    </row>
    <row r="51" spans="1:17" x14ac:dyDescent="0.15">
      <c r="F51" s="223" t="s">
        <v>48</v>
      </c>
      <c r="G51" s="223"/>
      <c r="H51" s="224">
        <f ca="1">TODAY()</f>
        <v>44859</v>
      </c>
      <c r="I51" s="224"/>
      <c r="J51" s="225" t="s">
        <v>21</v>
      </c>
      <c r="K51" s="225"/>
      <c r="L51" s="226"/>
      <c r="M51" s="226"/>
      <c r="O51" s="23"/>
      <c r="P51" s="23"/>
      <c r="Q51" s="23"/>
    </row>
  </sheetData>
  <sheetProtection password="C7BF" sheet="1" objects="1" scenarios="1"/>
  <protectedRanges>
    <protectedRange sqref="L48:M51" name="区域4_1"/>
    <protectedRange sqref="H48:I50" name="区域3_1"/>
    <protectedRange sqref="B17:M24" name="区域2_1"/>
    <protectedRange sqref="B6:M13" name="区域1_1"/>
  </protectedRanges>
  <mergeCells count="30">
    <mergeCell ref="F51:G51"/>
    <mergeCell ref="H51:I51"/>
    <mergeCell ref="J51:K51"/>
    <mergeCell ref="L51:M51"/>
    <mergeCell ref="A49:B49"/>
    <mergeCell ref="F49:G49"/>
    <mergeCell ref="H49:I49"/>
    <mergeCell ref="J49:K49"/>
    <mergeCell ref="L49:M49"/>
    <mergeCell ref="F50:G50"/>
    <mergeCell ref="H50:I50"/>
    <mergeCell ref="J50:K50"/>
    <mergeCell ref="L50:M50"/>
    <mergeCell ref="P38:Q39"/>
    <mergeCell ref="A48:B48"/>
    <mergeCell ref="F48:G48"/>
    <mergeCell ref="H48:I48"/>
    <mergeCell ref="J48:K48"/>
    <mergeCell ref="L48:M48"/>
    <mergeCell ref="D1:J1"/>
    <mergeCell ref="C2:K2"/>
    <mergeCell ref="A37:B37"/>
    <mergeCell ref="P37:Q37"/>
    <mergeCell ref="P27:Q29"/>
    <mergeCell ref="A4:B4"/>
    <mergeCell ref="A15:B15"/>
    <mergeCell ref="P15:Q15"/>
    <mergeCell ref="P19:Q23"/>
    <mergeCell ref="A26:B26"/>
    <mergeCell ref="P26:Q26"/>
  </mergeCells>
  <phoneticPr fontId="1" type="noConversion"/>
  <dataValidations count="2">
    <dataValidation type="decimal" errorStyle="warning" allowBlank="1" showInputMessage="1" showErrorMessage="1" error="青岛立见：请输入数值格式数据 " sqref="B17:N24 B6:B9 B12:B13" xr:uid="{00000000-0002-0000-0700-000000000000}">
      <formula1>0</formula1>
      <formula2>4</formula2>
    </dataValidation>
    <dataValidation errorStyle="warning" allowBlank="1" showInputMessage="1" showErrorMessage="1" error="青岛立见：请输入数值格式数据 " sqref="C6:M13 B10:B11" xr:uid="{00000000-0002-0000-0700-000001000000}"/>
  </dataValidations>
  <pageMargins left="0.25" right="0.25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6A1A-76DC-45FD-BE2A-FBEC9917765C}">
  <dimension ref="A1:Q51"/>
  <sheetViews>
    <sheetView showGridLines="0" tabSelected="1" zoomScale="130" zoomScaleNormal="130" workbookViewId="0">
      <selection sqref="A1:C1"/>
    </sheetView>
  </sheetViews>
  <sheetFormatPr defaultRowHeight="13.5" x14ac:dyDescent="0.15"/>
  <cols>
    <col min="14" max="14" width="3" customWidth="1"/>
    <col min="15" max="15" width="4.625" customWidth="1"/>
  </cols>
  <sheetData>
    <row r="1" spans="1:17" ht="20.25" x14ac:dyDescent="0.15">
      <c r="A1" s="230"/>
      <c r="B1" s="230"/>
      <c r="C1" s="230"/>
      <c r="D1" s="179" t="str">
        <f>IF(目录!D4="","",目录!D4)</f>
        <v/>
      </c>
      <c r="E1" s="179"/>
      <c r="F1" s="179"/>
      <c r="G1" s="179"/>
      <c r="H1" s="179"/>
      <c r="I1" s="179"/>
      <c r="J1" s="179"/>
      <c r="K1" s="82"/>
      <c r="L1" s="82"/>
      <c r="M1" s="81"/>
    </row>
    <row r="2" spans="1:17" ht="22.5" x14ac:dyDescent="0.25">
      <c r="A2" s="79"/>
      <c r="C2" s="212" t="s">
        <v>82</v>
      </c>
      <c r="D2" s="212"/>
      <c r="E2" s="212"/>
      <c r="F2" s="212"/>
      <c r="G2" s="212"/>
      <c r="H2" s="212"/>
      <c r="I2" s="212"/>
      <c r="J2" s="212"/>
      <c r="K2" s="212"/>
      <c r="L2" s="83"/>
      <c r="M2" s="81"/>
    </row>
    <row r="3" spans="1:17" ht="23.25" thickBot="1" x14ac:dyDescent="0.3">
      <c r="A3" s="111"/>
      <c r="B3" s="111"/>
      <c r="C3" s="55"/>
      <c r="D3" s="9"/>
      <c r="E3" s="9"/>
      <c r="F3" s="9"/>
      <c r="G3" s="9"/>
      <c r="H3" s="9"/>
      <c r="I3" s="9"/>
      <c r="J3" s="9"/>
      <c r="K3" s="112"/>
      <c r="L3" s="112"/>
      <c r="M3" s="112"/>
      <c r="O3" s="23"/>
      <c r="P3" s="23"/>
      <c r="Q3" s="23"/>
    </row>
    <row r="4" spans="1:17" ht="20.25" thickTop="1" thickBot="1" x14ac:dyDescent="0.2">
      <c r="A4" s="213" t="s">
        <v>52</v>
      </c>
      <c r="B4" s="213"/>
      <c r="C4" s="16"/>
      <c r="D4" s="7"/>
      <c r="E4" s="7"/>
      <c r="F4" s="7"/>
      <c r="G4" s="7"/>
      <c r="H4" s="7"/>
      <c r="I4" s="7"/>
      <c r="J4" s="7"/>
      <c r="K4" s="7"/>
      <c r="L4" s="7"/>
      <c r="M4" s="7"/>
      <c r="O4" s="23"/>
      <c r="P4" s="23"/>
      <c r="Q4" s="23"/>
    </row>
    <row r="5" spans="1:17" ht="14.25" thickTop="1" x14ac:dyDescent="0.15">
      <c r="A5" s="11"/>
      <c r="B5" s="12">
        <v>1</v>
      </c>
      <c r="C5" s="12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O5" s="23"/>
      <c r="P5" s="23"/>
      <c r="Q5" s="23"/>
    </row>
    <row r="6" spans="1:17" x14ac:dyDescent="0.15">
      <c r="A6" s="15" t="s">
        <v>1</v>
      </c>
      <c r="B6" s="48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O6" s="23"/>
      <c r="P6" s="23"/>
      <c r="Q6" s="23"/>
    </row>
    <row r="7" spans="1:17" x14ac:dyDescent="0.15">
      <c r="A7" s="1" t="s">
        <v>2</v>
      </c>
      <c r="B7" s="48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O7" s="23"/>
      <c r="P7" s="23"/>
      <c r="Q7" s="23"/>
    </row>
    <row r="8" spans="1:17" x14ac:dyDescent="0.15">
      <c r="A8" s="15" t="s">
        <v>4</v>
      </c>
      <c r="B8" s="5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O8" s="23"/>
      <c r="P8" s="23"/>
      <c r="Q8" s="23"/>
    </row>
    <row r="9" spans="1:17" x14ac:dyDescent="0.15">
      <c r="A9" s="1" t="s">
        <v>6</v>
      </c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O9" s="23"/>
      <c r="P9" s="23"/>
      <c r="Q9" s="23"/>
    </row>
    <row r="10" spans="1:17" x14ac:dyDescent="0.15">
      <c r="A10" s="15" t="s">
        <v>8</v>
      </c>
      <c r="B10" s="53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O10" s="23"/>
      <c r="P10" s="23"/>
      <c r="Q10" s="23"/>
    </row>
    <row r="11" spans="1:17" x14ac:dyDescent="0.15">
      <c r="A11" s="1" t="s">
        <v>9</v>
      </c>
      <c r="B11" s="53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O11" s="23"/>
      <c r="P11" s="23"/>
      <c r="Q11" s="23"/>
    </row>
    <row r="12" spans="1:17" x14ac:dyDescent="0.15">
      <c r="A12" s="15" t="s">
        <v>10</v>
      </c>
      <c r="B12" s="49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O12" s="23"/>
      <c r="P12" s="23"/>
      <c r="Q12" s="23"/>
    </row>
    <row r="13" spans="1:17" x14ac:dyDescent="0.15">
      <c r="A13" s="2" t="s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O13" s="23"/>
      <c r="P13" s="23"/>
      <c r="Q13" s="23"/>
    </row>
    <row r="14" spans="1:17" ht="23.25" thickBot="1" x14ac:dyDescent="0.3">
      <c r="A14" s="111"/>
      <c r="B14" s="111"/>
      <c r="C14" s="55"/>
      <c r="D14" s="9"/>
      <c r="E14" s="9"/>
      <c r="F14" s="9"/>
      <c r="G14" s="9"/>
      <c r="H14" s="9"/>
      <c r="I14" s="9"/>
      <c r="J14" s="9"/>
      <c r="K14" s="112"/>
      <c r="L14" s="112"/>
      <c r="M14" s="112"/>
      <c r="O14" s="23"/>
      <c r="P14" s="23"/>
      <c r="Q14" s="23"/>
    </row>
    <row r="15" spans="1:17" ht="20.25" thickTop="1" thickBot="1" x14ac:dyDescent="0.2">
      <c r="A15" s="213" t="s">
        <v>0</v>
      </c>
      <c r="B15" s="213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O15" s="24"/>
      <c r="P15" s="210" t="s">
        <v>24</v>
      </c>
      <c r="Q15" s="210"/>
    </row>
    <row r="16" spans="1:17" ht="14.25" thickTop="1" x14ac:dyDescent="0.15">
      <c r="A16" s="11"/>
      <c r="B16" s="12">
        <v>1</v>
      </c>
      <c r="C16" s="12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O16" s="32" t="s">
        <v>25</v>
      </c>
      <c r="P16" s="33"/>
      <c r="Q16" s="113" t="s">
        <v>50</v>
      </c>
    </row>
    <row r="17" spans="1:17" x14ac:dyDescent="0.15">
      <c r="A17" s="15" t="s">
        <v>1</v>
      </c>
      <c r="B17" s="8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O17" s="32" t="s">
        <v>26</v>
      </c>
      <c r="P17" s="35"/>
      <c r="Q17" s="113" t="s">
        <v>51</v>
      </c>
    </row>
    <row r="18" spans="1:17" x14ac:dyDescent="0.15">
      <c r="A18" s="1" t="s">
        <v>2</v>
      </c>
      <c r="B18" s="84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O18" s="32" t="s">
        <v>27</v>
      </c>
      <c r="P18" s="36"/>
      <c r="Q18" s="113" t="s">
        <v>3</v>
      </c>
    </row>
    <row r="19" spans="1:17" x14ac:dyDescent="0.15">
      <c r="A19" s="15" t="s">
        <v>4</v>
      </c>
      <c r="B19" s="88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O19" s="32" t="s">
        <v>28</v>
      </c>
      <c r="P19" s="214" t="s">
        <v>5</v>
      </c>
      <c r="Q19" s="214"/>
    </row>
    <row r="20" spans="1:17" x14ac:dyDescent="0.15">
      <c r="A20" s="1" t="s">
        <v>6</v>
      </c>
      <c r="B20" s="88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O20" s="32" t="s">
        <v>29</v>
      </c>
      <c r="P20" s="215" t="s">
        <v>7</v>
      </c>
      <c r="Q20" s="215"/>
    </row>
    <row r="21" spans="1:17" x14ac:dyDescent="0.15">
      <c r="A21" s="15" t="s">
        <v>8</v>
      </c>
      <c r="B21" s="89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O21" s="25"/>
      <c r="P21" s="215"/>
      <c r="Q21" s="215"/>
    </row>
    <row r="22" spans="1:17" x14ac:dyDescent="0.15">
      <c r="A22" s="1" t="s">
        <v>9</v>
      </c>
      <c r="B22" s="89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O22" s="25"/>
      <c r="P22" s="215"/>
      <c r="Q22" s="215"/>
    </row>
    <row r="23" spans="1:17" x14ac:dyDescent="0.15">
      <c r="A23" s="15" t="s">
        <v>10</v>
      </c>
      <c r="B23" s="85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25"/>
      <c r="P23" s="40"/>
      <c r="Q23" s="40"/>
    </row>
    <row r="24" spans="1:17" x14ac:dyDescent="0.15">
      <c r="A24" s="2" t="s">
        <v>12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O24" s="25"/>
      <c r="P24" s="40"/>
      <c r="Q24" s="40"/>
    </row>
    <row r="25" spans="1:17" ht="14.25" thickBot="1" x14ac:dyDescent="0.2">
      <c r="A25" s="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O25" s="25"/>
      <c r="P25" s="40"/>
      <c r="Q25" s="40"/>
    </row>
    <row r="26" spans="1:17" ht="20.25" thickTop="1" thickBot="1" x14ac:dyDescent="0.2">
      <c r="A26" s="216" t="s">
        <v>13</v>
      </c>
      <c r="B26" s="216"/>
      <c r="C26" s="13"/>
      <c r="D26" s="18"/>
      <c r="E26" s="18"/>
      <c r="F26" s="18"/>
      <c r="G26" s="18"/>
      <c r="H26" s="18"/>
      <c r="I26" s="18"/>
      <c r="J26" s="18"/>
      <c r="K26" s="18"/>
      <c r="L26" s="18"/>
      <c r="M26" s="18"/>
      <c r="O26" s="26"/>
      <c r="P26" s="210" t="s">
        <v>24</v>
      </c>
      <c r="Q26" s="210"/>
    </row>
    <row r="27" spans="1:17" ht="14.25" thickTop="1" x14ac:dyDescent="0.15">
      <c r="A27" s="11"/>
      <c r="B27" s="12">
        <v>1</v>
      </c>
      <c r="C27" s="12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14">
        <v>9</v>
      </c>
      <c r="K27" s="14">
        <v>10</v>
      </c>
      <c r="L27" s="14">
        <v>11</v>
      </c>
      <c r="M27" s="14">
        <v>12</v>
      </c>
      <c r="O27" s="32" t="s">
        <v>25</v>
      </c>
      <c r="P27" s="215" t="s">
        <v>34</v>
      </c>
      <c r="Q27" s="215"/>
    </row>
    <row r="28" spans="1:17" x14ac:dyDescent="0.15">
      <c r="A28" s="2" t="s">
        <v>1</v>
      </c>
      <c r="B28" s="74" t="str">
        <f>IF(ISERROR(100-(VALUE($B$17+$B$18)/2)/(VALUE($B$21+$B$22)/2)*100),"",100-(VALUE($B$17+$B$18)/2)/(VALUE($B$21+$B$22)/2)*100)</f>
        <v/>
      </c>
      <c r="C28" s="75" t="str">
        <f>IF(C17="","",100-(C17*1)/(VALUE($B$21+$B$22)/2)*100)</f>
        <v/>
      </c>
      <c r="D28" s="75" t="str">
        <f t="shared" ref="D28:M28" si="0">IF(D17="","",100-(D17*1)/(VALUE($B$21+$B$22)/2)*100)</f>
        <v/>
      </c>
      <c r="E28" s="75" t="str">
        <f t="shared" si="0"/>
        <v/>
      </c>
      <c r="F28" s="75" t="str">
        <f t="shared" si="0"/>
        <v/>
      </c>
      <c r="G28" s="75" t="str">
        <f t="shared" si="0"/>
        <v/>
      </c>
      <c r="H28" s="75" t="str">
        <f t="shared" si="0"/>
        <v/>
      </c>
      <c r="I28" s="75" t="str">
        <f t="shared" si="0"/>
        <v/>
      </c>
      <c r="J28" s="75" t="str">
        <f t="shared" si="0"/>
        <v/>
      </c>
      <c r="K28" s="75" t="str">
        <f t="shared" si="0"/>
        <v/>
      </c>
      <c r="L28" s="75" t="str">
        <f t="shared" si="0"/>
        <v/>
      </c>
      <c r="M28" s="75" t="str">
        <f t="shared" si="0"/>
        <v/>
      </c>
      <c r="O28" s="27"/>
      <c r="P28" s="215"/>
      <c r="Q28" s="215"/>
    </row>
    <row r="29" spans="1:17" x14ac:dyDescent="0.15">
      <c r="A29" s="2" t="s">
        <v>2</v>
      </c>
      <c r="B29" s="74" t="str">
        <f>IF(ISERROR(100-(VALUE($B$17+$B$18)/2)/(VALUE($B$21+$B$22)/2)*100),"",100-(VALUE($B$17+$B$18)/2)/(VALUE($B$21+$B$22)/2)*100)</f>
        <v/>
      </c>
      <c r="C29" s="76" t="str">
        <f t="shared" ref="C29:M33" si="1">IF(C18="","",100-(C18*1)/(VALUE($B$21+$B$22)/2)*100)</f>
        <v/>
      </c>
      <c r="D29" s="76" t="str">
        <f t="shared" si="1"/>
        <v/>
      </c>
      <c r="E29" s="76" t="str">
        <f t="shared" si="1"/>
        <v/>
      </c>
      <c r="F29" s="76" t="str">
        <f t="shared" si="1"/>
        <v/>
      </c>
      <c r="G29" s="76" t="str">
        <f t="shared" si="1"/>
        <v/>
      </c>
      <c r="H29" s="76" t="str">
        <f t="shared" si="1"/>
        <v/>
      </c>
      <c r="I29" s="76" t="str">
        <f t="shared" si="1"/>
        <v/>
      </c>
      <c r="J29" s="76" t="str">
        <f t="shared" si="1"/>
        <v/>
      </c>
      <c r="K29" s="76" t="str">
        <f t="shared" si="1"/>
        <v/>
      </c>
      <c r="L29" s="76" t="str">
        <f t="shared" si="1"/>
        <v/>
      </c>
      <c r="M29" s="76" t="str">
        <f t="shared" si="1"/>
        <v/>
      </c>
      <c r="O29" s="27"/>
      <c r="P29" s="215"/>
      <c r="Q29" s="215"/>
    </row>
    <row r="30" spans="1:17" x14ac:dyDescent="0.15">
      <c r="A30" s="2" t="s">
        <v>4</v>
      </c>
      <c r="B30" s="77" t="str">
        <f>IF(ISERROR(100-(VALUE($B$19+$B$20)/2)/(VALUE($B$21+$B$22)/2)*100),"",100-(VALUE($B$19+$B$20)/2)/(VALUE($B$21+$B$22)/2)*100)</f>
        <v/>
      </c>
      <c r="C30" s="75" t="str">
        <f t="shared" si="1"/>
        <v/>
      </c>
      <c r="D30" s="75" t="str">
        <f t="shared" si="1"/>
        <v/>
      </c>
      <c r="E30" s="75" t="str">
        <f t="shared" si="1"/>
        <v/>
      </c>
      <c r="F30" s="75" t="str">
        <f t="shared" si="1"/>
        <v/>
      </c>
      <c r="G30" s="75" t="str">
        <f t="shared" si="1"/>
        <v/>
      </c>
      <c r="H30" s="75" t="str">
        <f t="shared" si="1"/>
        <v/>
      </c>
      <c r="I30" s="75" t="str">
        <f t="shared" si="1"/>
        <v/>
      </c>
      <c r="J30" s="75" t="str">
        <f t="shared" si="1"/>
        <v/>
      </c>
      <c r="K30" s="75" t="str">
        <f t="shared" si="1"/>
        <v/>
      </c>
      <c r="L30" s="75" t="str">
        <f t="shared" si="1"/>
        <v/>
      </c>
      <c r="M30" s="75" t="str">
        <f t="shared" si="1"/>
        <v/>
      </c>
      <c r="O30" s="27"/>
      <c r="P30" s="38"/>
      <c r="Q30" s="38"/>
    </row>
    <row r="31" spans="1:17" x14ac:dyDescent="0.15">
      <c r="A31" s="2" t="s">
        <v>6</v>
      </c>
      <c r="B31" s="77" t="str">
        <f>IF(ISERROR(100-(VALUE($B$19+$B$20)/2)/(VALUE($B$21+$B$22)/2)*100),"",100-(VALUE($B$19+$B$20)/2)/(VALUE($B$21+$B$22)/2)*100)</f>
        <v/>
      </c>
      <c r="C31" s="76" t="str">
        <f t="shared" si="1"/>
        <v/>
      </c>
      <c r="D31" s="76" t="str">
        <f t="shared" si="1"/>
        <v/>
      </c>
      <c r="E31" s="76" t="str">
        <f t="shared" si="1"/>
        <v/>
      </c>
      <c r="F31" s="76" t="str">
        <f t="shared" si="1"/>
        <v/>
      </c>
      <c r="G31" s="76" t="str">
        <f t="shared" si="1"/>
        <v/>
      </c>
      <c r="H31" s="76" t="str">
        <f t="shared" si="1"/>
        <v/>
      </c>
      <c r="I31" s="76" t="str">
        <f t="shared" si="1"/>
        <v/>
      </c>
      <c r="J31" s="76" t="str">
        <f t="shared" si="1"/>
        <v/>
      </c>
      <c r="K31" s="76" t="str">
        <f t="shared" si="1"/>
        <v/>
      </c>
      <c r="L31" s="76" t="str">
        <f t="shared" si="1"/>
        <v/>
      </c>
      <c r="M31" s="76" t="str">
        <f t="shared" si="1"/>
        <v/>
      </c>
      <c r="O31" s="27"/>
      <c r="P31" s="38"/>
      <c r="Q31" s="38"/>
    </row>
    <row r="32" spans="1:17" x14ac:dyDescent="0.15">
      <c r="A32" s="2" t="s">
        <v>8</v>
      </c>
      <c r="B32" s="78" t="s">
        <v>17</v>
      </c>
      <c r="C32" s="75" t="str">
        <f t="shared" si="1"/>
        <v/>
      </c>
      <c r="D32" s="75" t="str">
        <f t="shared" si="1"/>
        <v/>
      </c>
      <c r="E32" s="75" t="str">
        <f t="shared" si="1"/>
        <v/>
      </c>
      <c r="F32" s="75" t="str">
        <f t="shared" si="1"/>
        <v/>
      </c>
      <c r="G32" s="75" t="str">
        <f t="shared" si="1"/>
        <v/>
      </c>
      <c r="H32" s="75" t="str">
        <f t="shared" si="1"/>
        <v/>
      </c>
      <c r="I32" s="75" t="str">
        <f t="shared" si="1"/>
        <v/>
      </c>
      <c r="J32" s="75" t="str">
        <f t="shared" si="1"/>
        <v/>
      </c>
      <c r="K32" s="75" t="str">
        <f t="shared" si="1"/>
        <v/>
      </c>
      <c r="L32" s="75" t="str">
        <f t="shared" si="1"/>
        <v/>
      </c>
      <c r="M32" s="75" t="str">
        <f t="shared" si="1"/>
        <v/>
      </c>
      <c r="O32" s="27"/>
      <c r="P32" s="38"/>
      <c r="Q32" s="38"/>
    </row>
    <row r="33" spans="1:17" x14ac:dyDescent="0.15">
      <c r="A33" s="2" t="s">
        <v>9</v>
      </c>
      <c r="B33" s="78" t="s">
        <v>17</v>
      </c>
      <c r="C33" s="76" t="str">
        <f t="shared" si="1"/>
        <v/>
      </c>
      <c r="D33" s="76" t="str">
        <f t="shared" si="1"/>
        <v/>
      </c>
      <c r="E33" s="76" t="str">
        <f t="shared" si="1"/>
        <v/>
      </c>
      <c r="F33" s="76" t="str">
        <f t="shared" si="1"/>
        <v/>
      </c>
      <c r="G33" s="76" t="str">
        <f t="shared" si="1"/>
        <v/>
      </c>
      <c r="H33" s="76" t="str">
        <f t="shared" si="1"/>
        <v/>
      </c>
      <c r="I33" s="76" t="str">
        <f t="shared" si="1"/>
        <v/>
      </c>
      <c r="J33" s="76" t="str">
        <f t="shared" si="1"/>
        <v/>
      </c>
      <c r="K33" s="76" t="str">
        <f t="shared" si="1"/>
        <v/>
      </c>
      <c r="L33" s="76" t="str">
        <f t="shared" si="1"/>
        <v/>
      </c>
      <c r="M33" s="76" t="str">
        <f t="shared" si="1"/>
        <v/>
      </c>
      <c r="O33" s="28"/>
      <c r="P33" s="38"/>
      <c r="Q33" s="38"/>
    </row>
    <row r="34" spans="1:17" x14ac:dyDescent="0.15">
      <c r="A34" s="2" t="s">
        <v>10</v>
      </c>
      <c r="B34" s="75" t="str">
        <f t="shared" ref="B34:M35" si="2">IF(B23="","",100-(B23*1)/(VALUE($B$21+$B$22)/2)*100)</f>
        <v/>
      </c>
      <c r="C34" s="75" t="str">
        <f t="shared" si="2"/>
        <v/>
      </c>
      <c r="D34" s="75" t="str">
        <f t="shared" si="2"/>
        <v/>
      </c>
      <c r="E34" s="75" t="str">
        <f t="shared" si="2"/>
        <v/>
      </c>
      <c r="F34" s="75" t="str">
        <f t="shared" si="2"/>
        <v/>
      </c>
      <c r="G34" s="75" t="str">
        <f t="shared" si="2"/>
        <v/>
      </c>
      <c r="H34" s="75" t="str">
        <f t="shared" si="2"/>
        <v/>
      </c>
      <c r="I34" s="75" t="str">
        <f t="shared" si="2"/>
        <v/>
      </c>
      <c r="J34" s="75" t="str">
        <f t="shared" si="2"/>
        <v/>
      </c>
      <c r="K34" s="75" t="str">
        <f t="shared" si="2"/>
        <v/>
      </c>
      <c r="L34" s="75" t="str">
        <f t="shared" si="2"/>
        <v/>
      </c>
      <c r="M34" s="75" t="str">
        <f t="shared" si="2"/>
        <v/>
      </c>
      <c r="O34" s="28"/>
      <c r="P34" s="38"/>
      <c r="Q34" s="38"/>
    </row>
    <row r="35" spans="1:17" x14ac:dyDescent="0.15">
      <c r="A35" s="2" t="s">
        <v>12</v>
      </c>
      <c r="B35" s="76" t="str">
        <f t="shared" si="2"/>
        <v/>
      </c>
      <c r="C35" s="76" t="str">
        <f t="shared" si="2"/>
        <v/>
      </c>
      <c r="D35" s="76" t="str">
        <f t="shared" si="2"/>
        <v/>
      </c>
      <c r="E35" s="76" t="str">
        <f t="shared" si="2"/>
        <v/>
      </c>
      <c r="F35" s="76" t="str">
        <f t="shared" si="2"/>
        <v/>
      </c>
      <c r="G35" s="76" t="str">
        <f t="shared" si="2"/>
        <v/>
      </c>
      <c r="H35" s="76" t="str">
        <f t="shared" si="2"/>
        <v/>
      </c>
      <c r="I35" s="76" t="str">
        <f t="shared" si="2"/>
        <v/>
      </c>
      <c r="J35" s="76" t="str">
        <f t="shared" si="2"/>
        <v/>
      </c>
      <c r="K35" s="76" t="str">
        <f t="shared" si="2"/>
        <v/>
      </c>
      <c r="L35" s="76" t="str">
        <f t="shared" si="2"/>
        <v/>
      </c>
      <c r="M35" s="76" t="str">
        <f t="shared" si="2"/>
        <v/>
      </c>
      <c r="O35" s="28"/>
      <c r="P35" s="38"/>
      <c r="Q35" s="38"/>
    </row>
    <row r="36" spans="1:17" ht="14.25" thickBot="1" x14ac:dyDescent="0.2">
      <c r="B36" s="115" t="s">
        <v>31</v>
      </c>
      <c r="C36" s="60" t="str">
        <f>IF(B28="","",IF(B28&lt;40,"有效","无效"))</f>
        <v/>
      </c>
      <c r="D36" s="3"/>
      <c r="F36" s="115" t="s">
        <v>30</v>
      </c>
      <c r="G36" s="60" t="str">
        <f>IF(B30="","",IF(B30&gt;60,"有效","无效"))</f>
        <v/>
      </c>
      <c r="H36" s="39"/>
      <c r="I36" s="39"/>
      <c r="J36" s="39"/>
      <c r="K36" s="3"/>
      <c r="L36" s="3"/>
      <c r="M36" s="3"/>
      <c r="O36" s="26"/>
      <c r="P36" s="38"/>
      <c r="Q36" s="38"/>
    </row>
    <row r="37" spans="1:17" ht="20.25" thickTop="1" thickBot="1" x14ac:dyDescent="0.2">
      <c r="A37" s="209" t="s">
        <v>14</v>
      </c>
      <c r="B37" s="20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O37" s="28"/>
      <c r="P37" s="210" t="s">
        <v>24</v>
      </c>
      <c r="Q37" s="210"/>
    </row>
    <row r="38" spans="1:17" ht="14.25" thickTop="1" x14ac:dyDescent="0.15">
      <c r="A38" s="11"/>
      <c r="B38" s="12">
        <v>1</v>
      </c>
      <c r="C38" s="12">
        <v>2</v>
      </c>
      <c r="D38" s="41">
        <v>3</v>
      </c>
      <c r="E38" s="41">
        <v>4</v>
      </c>
      <c r="F38" s="41">
        <v>5</v>
      </c>
      <c r="G38" s="41">
        <v>6</v>
      </c>
      <c r="H38" s="41">
        <v>7</v>
      </c>
      <c r="I38" s="41">
        <v>8</v>
      </c>
      <c r="J38" s="41">
        <v>9</v>
      </c>
      <c r="K38" s="41">
        <v>10</v>
      </c>
      <c r="L38" s="41">
        <v>11</v>
      </c>
      <c r="M38" s="41">
        <v>12</v>
      </c>
      <c r="O38" s="32" t="s">
        <v>25</v>
      </c>
      <c r="P38" s="217" t="s">
        <v>35</v>
      </c>
      <c r="Q38" s="217"/>
    </row>
    <row r="39" spans="1:17" x14ac:dyDescent="0.15">
      <c r="A39" s="2" t="s">
        <v>1</v>
      </c>
      <c r="B39" s="42" t="s">
        <v>15</v>
      </c>
      <c r="C39" s="21" t="str">
        <f>IF(OR($C$36="无效",$G$36="无效",C28=""),"",IF(C28&gt;50,"P","N"))</f>
        <v/>
      </c>
      <c r="D39" s="21" t="str">
        <f t="shared" ref="D39:M39" si="3">IF(OR($C$36="无效",$G$36="无效",D28=""),"",IF(D28&gt;50,"P","N"))</f>
        <v/>
      </c>
      <c r="E39" s="21" t="str">
        <f t="shared" si="3"/>
        <v/>
      </c>
      <c r="F39" s="21" t="str">
        <f t="shared" si="3"/>
        <v/>
      </c>
      <c r="G39" s="21" t="str">
        <f t="shared" si="3"/>
        <v/>
      </c>
      <c r="H39" s="21" t="str">
        <f t="shared" si="3"/>
        <v/>
      </c>
      <c r="I39" s="21" t="str">
        <f t="shared" si="3"/>
        <v/>
      </c>
      <c r="J39" s="21" t="str">
        <f t="shared" si="3"/>
        <v/>
      </c>
      <c r="K39" s="21" t="str">
        <f t="shared" si="3"/>
        <v/>
      </c>
      <c r="L39" s="21" t="str">
        <f t="shared" si="3"/>
        <v/>
      </c>
      <c r="M39" s="21" t="str">
        <f t="shared" si="3"/>
        <v/>
      </c>
      <c r="O39" s="32" t="s">
        <v>26</v>
      </c>
      <c r="P39" s="217"/>
      <c r="Q39" s="217"/>
    </row>
    <row r="40" spans="1:17" x14ac:dyDescent="0.15">
      <c r="A40" s="2" t="s">
        <v>2</v>
      </c>
      <c r="B40" s="42" t="s">
        <v>15</v>
      </c>
      <c r="C40" s="22" t="str">
        <f t="shared" ref="C40:M44" si="4">IF(OR($C$36="无效",$G$36="无效",C29=""),"",IF(C29&gt;50,"P","N"))</f>
        <v/>
      </c>
      <c r="D40" s="22" t="str">
        <f t="shared" si="4"/>
        <v/>
      </c>
      <c r="E40" s="22" t="str">
        <f t="shared" si="4"/>
        <v/>
      </c>
      <c r="F40" s="22" t="str">
        <f t="shared" si="4"/>
        <v/>
      </c>
      <c r="G40" s="22" t="str">
        <f t="shared" si="4"/>
        <v/>
      </c>
      <c r="H40" s="22" t="str">
        <f t="shared" si="4"/>
        <v/>
      </c>
      <c r="I40" s="22" t="str">
        <f t="shared" si="4"/>
        <v/>
      </c>
      <c r="J40" s="22" t="str">
        <f t="shared" si="4"/>
        <v/>
      </c>
      <c r="K40" s="22" t="str">
        <f t="shared" si="4"/>
        <v/>
      </c>
      <c r="L40" s="22" t="str">
        <f t="shared" si="4"/>
        <v/>
      </c>
      <c r="M40" s="22" t="str">
        <f t="shared" si="4"/>
        <v/>
      </c>
      <c r="O40" s="28"/>
      <c r="P40" s="38"/>
      <c r="Q40" s="38"/>
    </row>
    <row r="41" spans="1:17" x14ac:dyDescent="0.15">
      <c r="A41" s="2" t="s">
        <v>4</v>
      </c>
      <c r="B41" s="43" t="s">
        <v>16</v>
      </c>
      <c r="C41" s="21" t="str">
        <f t="shared" si="4"/>
        <v/>
      </c>
      <c r="D41" s="21" t="str">
        <f t="shared" si="4"/>
        <v/>
      </c>
      <c r="E41" s="21" t="str">
        <f t="shared" si="4"/>
        <v/>
      </c>
      <c r="F41" s="21" t="str">
        <f t="shared" si="4"/>
        <v/>
      </c>
      <c r="G41" s="21" t="str">
        <f t="shared" si="4"/>
        <v/>
      </c>
      <c r="H41" s="21" t="str">
        <f t="shared" si="4"/>
        <v/>
      </c>
      <c r="I41" s="21" t="str">
        <f t="shared" si="4"/>
        <v/>
      </c>
      <c r="J41" s="21" t="str">
        <f t="shared" si="4"/>
        <v/>
      </c>
      <c r="K41" s="21" t="str">
        <f t="shared" si="4"/>
        <v/>
      </c>
      <c r="L41" s="21" t="str">
        <f t="shared" si="4"/>
        <v/>
      </c>
      <c r="M41" s="21" t="str">
        <f t="shared" si="4"/>
        <v/>
      </c>
      <c r="O41" s="28"/>
      <c r="P41" s="38"/>
      <c r="Q41" s="38"/>
    </row>
    <row r="42" spans="1:17" x14ac:dyDescent="0.15">
      <c r="A42" s="2" t="s">
        <v>6</v>
      </c>
      <c r="B42" s="43" t="s">
        <v>16</v>
      </c>
      <c r="C42" s="22" t="str">
        <f t="shared" si="4"/>
        <v/>
      </c>
      <c r="D42" s="22" t="str">
        <f t="shared" si="4"/>
        <v/>
      </c>
      <c r="E42" s="22" t="str">
        <f t="shared" si="4"/>
        <v/>
      </c>
      <c r="F42" s="22" t="str">
        <f t="shared" si="4"/>
        <v/>
      </c>
      <c r="G42" s="22" t="str">
        <f t="shared" si="4"/>
        <v/>
      </c>
      <c r="H42" s="22" t="str">
        <f t="shared" si="4"/>
        <v/>
      </c>
      <c r="I42" s="22" t="str">
        <f t="shared" si="4"/>
        <v/>
      </c>
      <c r="J42" s="22" t="str">
        <f t="shared" si="4"/>
        <v/>
      </c>
      <c r="K42" s="22" t="str">
        <f t="shared" si="4"/>
        <v/>
      </c>
      <c r="L42" s="22" t="str">
        <f t="shared" si="4"/>
        <v/>
      </c>
      <c r="M42" s="22" t="str">
        <f t="shared" si="4"/>
        <v/>
      </c>
      <c r="O42" s="28"/>
      <c r="P42" s="38"/>
      <c r="Q42" s="38"/>
    </row>
    <row r="43" spans="1:17" x14ac:dyDescent="0.15">
      <c r="A43" s="2" t="s">
        <v>8</v>
      </c>
      <c r="B43" s="44" t="s">
        <v>17</v>
      </c>
      <c r="C43" s="21" t="str">
        <f t="shared" si="4"/>
        <v/>
      </c>
      <c r="D43" s="21" t="str">
        <f t="shared" si="4"/>
        <v/>
      </c>
      <c r="E43" s="21" t="str">
        <f t="shared" si="4"/>
        <v/>
      </c>
      <c r="F43" s="21" t="str">
        <f t="shared" si="4"/>
        <v/>
      </c>
      <c r="G43" s="21" t="str">
        <f t="shared" si="4"/>
        <v/>
      </c>
      <c r="H43" s="21" t="str">
        <f t="shared" si="4"/>
        <v/>
      </c>
      <c r="I43" s="21" t="str">
        <f t="shared" si="4"/>
        <v/>
      </c>
      <c r="J43" s="21" t="str">
        <f t="shared" si="4"/>
        <v/>
      </c>
      <c r="K43" s="21" t="str">
        <f t="shared" si="4"/>
        <v/>
      </c>
      <c r="L43" s="21" t="str">
        <f t="shared" si="4"/>
        <v/>
      </c>
      <c r="M43" s="21" t="str">
        <f t="shared" si="4"/>
        <v/>
      </c>
      <c r="O43" s="28"/>
      <c r="P43" s="38"/>
      <c r="Q43" s="38"/>
    </row>
    <row r="44" spans="1:17" x14ac:dyDescent="0.15">
      <c r="A44" s="2" t="s">
        <v>9</v>
      </c>
      <c r="B44" s="44" t="s">
        <v>17</v>
      </c>
      <c r="C44" s="22" t="str">
        <f t="shared" si="4"/>
        <v/>
      </c>
      <c r="D44" s="22" t="str">
        <f t="shared" si="4"/>
        <v/>
      </c>
      <c r="E44" s="22" t="str">
        <f t="shared" si="4"/>
        <v/>
      </c>
      <c r="F44" s="22" t="str">
        <f t="shared" si="4"/>
        <v/>
      </c>
      <c r="G44" s="22" t="str">
        <f t="shared" si="4"/>
        <v/>
      </c>
      <c r="H44" s="22" t="str">
        <f t="shared" si="4"/>
        <v/>
      </c>
      <c r="I44" s="22" t="str">
        <f t="shared" si="4"/>
        <v/>
      </c>
      <c r="J44" s="22" t="str">
        <f t="shared" si="4"/>
        <v/>
      </c>
      <c r="K44" s="22" t="str">
        <f t="shared" si="4"/>
        <v/>
      </c>
      <c r="L44" s="22" t="str">
        <f t="shared" si="4"/>
        <v/>
      </c>
      <c r="M44" s="22" t="str">
        <f t="shared" si="4"/>
        <v/>
      </c>
      <c r="O44" s="28"/>
      <c r="P44" s="38"/>
      <c r="Q44" s="38"/>
    </row>
    <row r="45" spans="1:17" x14ac:dyDescent="0.15">
      <c r="A45" s="2" t="s">
        <v>10</v>
      </c>
      <c r="B45" s="21" t="str">
        <f t="shared" ref="B45:M46" si="5">IF(OR($C$36="无效",$G$36="无效",B34=""),"",IF(B34&gt;50,"P","N"))</f>
        <v/>
      </c>
      <c r="C45" s="21" t="str">
        <f t="shared" si="5"/>
        <v/>
      </c>
      <c r="D45" s="21" t="str">
        <f t="shared" si="5"/>
        <v/>
      </c>
      <c r="E45" s="21" t="str">
        <f t="shared" si="5"/>
        <v/>
      </c>
      <c r="F45" s="21" t="str">
        <f t="shared" si="5"/>
        <v/>
      </c>
      <c r="G45" s="21" t="str">
        <f t="shared" si="5"/>
        <v/>
      </c>
      <c r="H45" s="21" t="str">
        <f t="shared" si="5"/>
        <v/>
      </c>
      <c r="I45" s="21" t="str">
        <f t="shared" si="5"/>
        <v/>
      </c>
      <c r="J45" s="21" t="str">
        <f t="shared" si="5"/>
        <v/>
      </c>
      <c r="K45" s="21" t="str">
        <f t="shared" si="5"/>
        <v/>
      </c>
      <c r="L45" s="21" t="str">
        <f t="shared" si="5"/>
        <v/>
      </c>
      <c r="M45" s="21" t="str">
        <f t="shared" si="5"/>
        <v/>
      </c>
      <c r="O45" s="28"/>
      <c r="P45" s="38"/>
      <c r="Q45" s="38"/>
    </row>
    <row r="46" spans="1:17" x14ac:dyDescent="0.15">
      <c r="A46" s="2" t="s">
        <v>12</v>
      </c>
      <c r="B46" s="22" t="str">
        <f t="shared" si="5"/>
        <v/>
      </c>
      <c r="C46" s="22" t="str">
        <f t="shared" si="5"/>
        <v/>
      </c>
      <c r="D46" s="22" t="str">
        <f t="shared" si="5"/>
        <v/>
      </c>
      <c r="E46" s="22" t="str">
        <f t="shared" si="5"/>
        <v/>
      </c>
      <c r="F46" s="22" t="str">
        <f t="shared" si="5"/>
        <v/>
      </c>
      <c r="G46" s="22" t="str">
        <f t="shared" si="5"/>
        <v/>
      </c>
      <c r="H46" s="22" t="str">
        <f t="shared" si="5"/>
        <v/>
      </c>
      <c r="I46" s="22" t="str">
        <f t="shared" si="5"/>
        <v/>
      </c>
      <c r="J46" s="22" t="str">
        <f t="shared" si="5"/>
        <v/>
      </c>
      <c r="K46" s="22" t="str">
        <f t="shared" si="5"/>
        <v/>
      </c>
      <c r="L46" s="22" t="str">
        <f t="shared" si="5"/>
        <v/>
      </c>
      <c r="M46" s="22" t="str">
        <f t="shared" si="5"/>
        <v/>
      </c>
      <c r="O46" s="28"/>
      <c r="P46" s="38"/>
      <c r="Q46" s="38"/>
    </row>
    <row r="47" spans="1:17" x14ac:dyDescent="0.15">
      <c r="F47" s="5"/>
      <c r="K47" s="46"/>
      <c r="L47" s="6"/>
      <c r="M47" s="46"/>
      <c r="N47" s="46"/>
      <c r="O47" s="46"/>
      <c r="P47" s="31"/>
      <c r="Q47" s="31"/>
    </row>
    <row r="48" spans="1:17" ht="15.75" x14ac:dyDescent="0.15">
      <c r="A48" s="218" t="s">
        <v>37</v>
      </c>
      <c r="B48" s="218"/>
      <c r="C48" s="47">
        <f>COUNTIFS(B39:M46,"=P")</f>
        <v>0</v>
      </c>
      <c r="D48" s="114" t="s">
        <v>39</v>
      </c>
      <c r="E48" s="65" t="str">
        <f>IF(ISERROR(C48/(C48+C49)),"",C48/(C48+C49))</f>
        <v/>
      </c>
      <c r="F48" s="219" t="s">
        <v>41</v>
      </c>
      <c r="G48" s="219"/>
      <c r="H48" s="220"/>
      <c r="I48" s="220"/>
      <c r="J48" s="221" t="s">
        <v>18</v>
      </c>
      <c r="K48" s="221"/>
      <c r="L48" s="222"/>
      <c r="M48" s="222"/>
      <c r="O48" s="23"/>
      <c r="P48" s="31"/>
      <c r="Q48" s="31"/>
    </row>
    <row r="49" spans="1:17" ht="15.75" x14ac:dyDescent="0.15">
      <c r="A49" s="218" t="s">
        <v>38</v>
      </c>
      <c r="B49" s="218"/>
      <c r="C49" s="47">
        <f>COUNTIFS(B39:M46,"=N")</f>
        <v>0</v>
      </c>
      <c r="D49" s="114" t="s">
        <v>40</v>
      </c>
      <c r="E49" s="65" t="str">
        <f>IF(ISERROR(C49/(C48+C49)),"",C49/(C48+C49))</f>
        <v/>
      </c>
      <c r="F49" s="219" t="s">
        <v>42</v>
      </c>
      <c r="G49" s="219"/>
      <c r="H49" s="227"/>
      <c r="I49" s="227"/>
      <c r="J49" s="228" t="s">
        <v>19</v>
      </c>
      <c r="K49" s="228"/>
      <c r="L49" s="226"/>
      <c r="M49" s="226"/>
      <c r="O49" s="23"/>
      <c r="P49" s="23"/>
      <c r="Q49" s="23"/>
    </row>
    <row r="50" spans="1:17" ht="15.75" x14ac:dyDescent="0.15">
      <c r="F50" s="219" t="s">
        <v>43</v>
      </c>
      <c r="G50" s="219"/>
      <c r="H50" s="220"/>
      <c r="I50" s="220"/>
      <c r="J50" s="221" t="s">
        <v>20</v>
      </c>
      <c r="K50" s="221"/>
      <c r="L50" s="226"/>
      <c r="M50" s="226"/>
      <c r="O50" s="23"/>
      <c r="P50" s="23"/>
      <c r="Q50" s="23"/>
    </row>
    <row r="51" spans="1:17" x14ac:dyDescent="0.15">
      <c r="F51" s="223" t="s">
        <v>48</v>
      </c>
      <c r="G51" s="223"/>
      <c r="H51" s="224">
        <f ca="1">TODAY()</f>
        <v>44859</v>
      </c>
      <c r="I51" s="224"/>
      <c r="J51" s="225" t="s">
        <v>21</v>
      </c>
      <c r="K51" s="225"/>
      <c r="L51" s="226"/>
      <c r="M51" s="226"/>
      <c r="O51" s="23"/>
      <c r="P51" s="23"/>
      <c r="Q51" s="23"/>
    </row>
  </sheetData>
  <protectedRanges>
    <protectedRange sqref="L48:M51" name="区域4"/>
    <protectedRange sqref="H48:I50" name="区域3"/>
    <protectedRange sqref="B6:M13" name="区域1"/>
    <protectedRange sqref="B17:M24" name="区域2"/>
  </protectedRanges>
  <mergeCells count="32">
    <mergeCell ref="A37:B37"/>
    <mergeCell ref="P37:Q37"/>
    <mergeCell ref="A1:C1"/>
    <mergeCell ref="D1:J1"/>
    <mergeCell ref="C2:K2"/>
    <mergeCell ref="A4:B4"/>
    <mergeCell ref="A15:B15"/>
    <mergeCell ref="P15:Q15"/>
    <mergeCell ref="P19:Q19"/>
    <mergeCell ref="P20:Q22"/>
    <mergeCell ref="A26:B26"/>
    <mergeCell ref="P26:Q26"/>
    <mergeCell ref="P27:Q29"/>
    <mergeCell ref="P38:Q39"/>
    <mergeCell ref="A48:B48"/>
    <mergeCell ref="F48:G48"/>
    <mergeCell ref="H48:I48"/>
    <mergeCell ref="J48:K48"/>
    <mergeCell ref="L48:M48"/>
    <mergeCell ref="F51:G51"/>
    <mergeCell ref="H51:I51"/>
    <mergeCell ref="J51:K51"/>
    <mergeCell ref="L51:M51"/>
    <mergeCell ref="A49:B49"/>
    <mergeCell ref="F49:G49"/>
    <mergeCell ref="H49:I49"/>
    <mergeCell ref="J49:K49"/>
    <mergeCell ref="L49:M49"/>
    <mergeCell ref="F50:G50"/>
    <mergeCell ref="H50:I50"/>
    <mergeCell ref="J50:K50"/>
    <mergeCell ref="L50:M50"/>
  </mergeCells>
  <phoneticPr fontId="1" type="noConversion"/>
  <dataValidations count="2">
    <dataValidation errorStyle="warning" allowBlank="1" showInputMessage="1" showErrorMessage="1" error="青岛立见：请输入数值格式数据 " sqref="C6:M13" xr:uid="{390DBF75-EAA8-4AC4-919E-6AB3E194178A}"/>
    <dataValidation type="decimal" errorStyle="warning" allowBlank="1" showInputMessage="1" showErrorMessage="1" error="青岛立见：请输入数值格式数据 " sqref="B17:N24 B6:B13" xr:uid="{E69BF872-1A5B-47FC-A8FA-661247D0F9FC}">
      <formula1>0</formula1>
      <formula2>4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24A7-4EE0-4DB7-9110-6789172C147D}">
  <sheetPr>
    <tabColor theme="2"/>
  </sheetPr>
  <dimension ref="A1:Q46"/>
  <sheetViews>
    <sheetView showGridLines="0" workbookViewId="0">
      <selection sqref="A1:M46"/>
    </sheetView>
  </sheetViews>
  <sheetFormatPr defaultRowHeight="13.5" x14ac:dyDescent="0.15"/>
  <cols>
    <col min="1" max="1" width="5.125" customWidth="1"/>
    <col min="2" max="13" width="7.75" customWidth="1"/>
    <col min="14" max="15" width="3.25" customWidth="1"/>
    <col min="16" max="16" width="4.875" customWidth="1"/>
    <col min="17" max="17" width="13.125" customWidth="1"/>
  </cols>
  <sheetData>
    <row r="1" spans="1:17" ht="30.6" customHeight="1" x14ac:dyDescent="0.25">
      <c r="A1" s="156"/>
      <c r="B1" s="157"/>
      <c r="C1" s="157"/>
      <c r="D1" s="244" t="str">
        <f>IF([1]目录!D4="","",[1]目录!D4)</f>
        <v/>
      </c>
      <c r="E1" s="244"/>
      <c r="F1" s="244"/>
      <c r="G1" s="244"/>
      <c r="H1" s="244"/>
      <c r="I1" s="244"/>
      <c r="J1" s="244"/>
      <c r="K1" s="157"/>
      <c r="L1" s="157"/>
      <c r="M1" s="66"/>
    </row>
    <row r="2" spans="1:17" ht="16.149999999999999" customHeight="1" x14ac:dyDescent="0.25">
      <c r="A2" s="156"/>
      <c r="C2" s="245" t="s">
        <v>83</v>
      </c>
      <c r="D2" s="245"/>
      <c r="E2" s="245"/>
      <c r="F2" s="245"/>
      <c r="G2" s="245"/>
      <c r="H2" s="245"/>
      <c r="I2" s="245"/>
      <c r="J2" s="245"/>
      <c r="K2" s="245"/>
      <c r="L2" s="155"/>
      <c r="M2" s="66"/>
    </row>
    <row r="3" spans="1:17" ht="23.25" thickBot="1" x14ac:dyDescent="0.3">
      <c r="A3" s="154"/>
      <c r="B3" s="154"/>
      <c r="C3" s="153"/>
      <c r="D3" s="152"/>
      <c r="E3" s="152"/>
      <c r="F3" s="152"/>
      <c r="G3" s="152"/>
      <c r="H3" s="152"/>
      <c r="I3" s="152"/>
      <c r="J3" s="152"/>
      <c r="K3" s="120"/>
      <c r="L3" s="120"/>
      <c r="M3" s="120"/>
      <c r="O3" s="23"/>
      <c r="P3" s="23"/>
      <c r="Q3" s="23"/>
    </row>
    <row r="4" spans="1:17" ht="20.25" thickTop="1" thickBot="1" x14ac:dyDescent="0.2">
      <c r="A4" s="243" t="s">
        <v>52</v>
      </c>
      <c r="B4" s="243"/>
      <c r="C4" s="151"/>
      <c r="D4" s="150"/>
      <c r="E4" s="150"/>
      <c r="F4" s="150"/>
      <c r="G4" s="150"/>
      <c r="H4" s="150"/>
      <c r="I4" s="150"/>
      <c r="J4" s="150"/>
      <c r="K4" s="150"/>
      <c r="L4" s="150"/>
      <c r="M4" s="150"/>
      <c r="O4" s="149"/>
      <c r="P4" s="210" t="s">
        <v>24</v>
      </c>
      <c r="Q4" s="210"/>
    </row>
    <row r="5" spans="1:17" ht="14.25" thickTop="1" x14ac:dyDescent="0.15">
      <c r="A5" s="132"/>
      <c r="B5" s="131">
        <v>1</v>
      </c>
      <c r="C5" s="131">
        <v>2</v>
      </c>
      <c r="D5" s="148">
        <v>3</v>
      </c>
      <c r="E5" s="148">
        <v>4</v>
      </c>
      <c r="F5" s="148">
        <v>5</v>
      </c>
      <c r="G5" s="148">
        <v>6</v>
      </c>
      <c r="H5" s="148">
        <v>7</v>
      </c>
      <c r="I5" s="148">
        <v>8</v>
      </c>
      <c r="J5" s="148">
        <v>9</v>
      </c>
      <c r="K5" s="148">
        <v>10</v>
      </c>
      <c r="L5" s="148">
        <v>11</v>
      </c>
      <c r="M5" s="148">
        <v>12</v>
      </c>
      <c r="O5" s="129" t="s">
        <v>25</v>
      </c>
      <c r="P5" s="147"/>
      <c r="Q5" s="122" t="s">
        <v>50</v>
      </c>
    </row>
    <row r="6" spans="1:17" x14ac:dyDescent="0.15">
      <c r="A6" s="15" t="s">
        <v>1</v>
      </c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O6" s="129" t="s">
        <v>26</v>
      </c>
      <c r="P6" s="146"/>
      <c r="Q6" s="122" t="s">
        <v>51</v>
      </c>
    </row>
    <row r="7" spans="1:17" x14ac:dyDescent="0.15">
      <c r="A7" s="144" t="s">
        <v>2</v>
      </c>
      <c r="B7" s="48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O7" s="129" t="s">
        <v>28</v>
      </c>
      <c r="P7" s="122" t="s">
        <v>5</v>
      </c>
      <c r="Q7" s="122"/>
    </row>
    <row r="8" spans="1:17" ht="14.45" customHeight="1" x14ac:dyDescent="0.15">
      <c r="A8" s="15" t="s">
        <v>4</v>
      </c>
      <c r="B8" s="52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O8" s="145"/>
    </row>
    <row r="9" spans="1:17" ht="14.45" customHeight="1" x14ac:dyDescent="0.15">
      <c r="A9" s="144" t="s">
        <v>6</v>
      </c>
      <c r="B9" s="5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O9" s="23"/>
    </row>
    <row r="10" spans="1:17" x14ac:dyDescent="0.15">
      <c r="A10" s="15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O10" s="23"/>
    </row>
    <row r="11" spans="1:17" x14ac:dyDescent="0.15">
      <c r="A11" s="144" t="s">
        <v>9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</row>
    <row r="12" spans="1:17" x14ac:dyDescent="0.15">
      <c r="A12" s="15" t="s">
        <v>10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O12" s="23"/>
      <c r="P12" s="142"/>
      <c r="Q12" s="142"/>
    </row>
    <row r="13" spans="1:17" x14ac:dyDescent="0.15">
      <c r="A13" s="120" t="s">
        <v>12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O13" s="23"/>
      <c r="P13" s="142"/>
      <c r="Q13" s="142"/>
    </row>
    <row r="14" spans="1:17" ht="18.600000000000001" customHeight="1" thickBot="1" x14ac:dyDescent="0.2"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O14" s="23"/>
      <c r="P14" s="142"/>
      <c r="Q14" s="142"/>
    </row>
    <row r="15" spans="1:17" ht="20.25" thickTop="1" thickBot="1" x14ac:dyDescent="0.2">
      <c r="A15" s="246" t="s">
        <v>0</v>
      </c>
      <c r="B15" s="246"/>
      <c r="C15" s="141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O15" s="135"/>
      <c r="P15" s="210" t="s">
        <v>24</v>
      </c>
      <c r="Q15" s="210"/>
    </row>
    <row r="16" spans="1:17" ht="14.25" thickTop="1" x14ac:dyDescent="0.15">
      <c r="A16" s="132"/>
      <c r="B16" s="131">
        <v>1</v>
      </c>
      <c r="C16" s="131">
        <v>2</v>
      </c>
      <c r="D16" s="139">
        <v>3</v>
      </c>
      <c r="E16" s="139">
        <v>4</v>
      </c>
      <c r="F16" s="139">
        <v>5</v>
      </c>
      <c r="G16" s="139">
        <v>6</v>
      </c>
      <c r="H16" s="139">
        <v>7</v>
      </c>
      <c r="I16" s="139">
        <v>8</v>
      </c>
      <c r="J16" s="139">
        <v>9</v>
      </c>
      <c r="K16" s="139">
        <v>10</v>
      </c>
      <c r="L16" s="139">
        <v>11</v>
      </c>
      <c r="M16" s="139">
        <v>12</v>
      </c>
      <c r="O16" s="129" t="s">
        <v>25</v>
      </c>
      <c r="P16" s="241" t="s">
        <v>7</v>
      </c>
      <c r="Q16" s="241"/>
    </row>
    <row r="17" spans="1:17" x14ac:dyDescent="0.15">
      <c r="A17" s="120" t="s">
        <v>1</v>
      </c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P17" s="241"/>
      <c r="Q17" s="241"/>
    </row>
    <row r="18" spans="1:17" x14ac:dyDescent="0.15">
      <c r="A18" s="120" t="s">
        <v>2</v>
      </c>
      <c r="B18" s="56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O18" s="23"/>
      <c r="P18" s="241"/>
      <c r="Q18" s="241"/>
    </row>
    <row r="19" spans="1:17" x14ac:dyDescent="0.15">
      <c r="A19" s="120" t="s">
        <v>4</v>
      </c>
      <c r="B19" s="5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O19" s="23"/>
      <c r="P19" s="241"/>
      <c r="Q19" s="241"/>
    </row>
    <row r="20" spans="1:17" x14ac:dyDescent="0.15">
      <c r="A20" s="120" t="s">
        <v>6</v>
      </c>
      <c r="B20" s="59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O20" s="129" t="s">
        <v>53</v>
      </c>
      <c r="P20" s="247" t="s">
        <v>34</v>
      </c>
      <c r="Q20" s="247"/>
    </row>
    <row r="21" spans="1:17" x14ac:dyDescent="0.15">
      <c r="A21" s="120" t="s">
        <v>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O21" s="23"/>
      <c r="P21" s="247"/>
      <c r="Q21" s="247"/>
    </row>
    <row r="22" spans="1:17" x14ac:dyDescent="0.15">
      <c r="A22" s="120" t="s">
        <v>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O22" s="23"/>
      <c r="P22" s="247"/>
      <c r="Q22" s="247"/>
    </row>
    <row r="23" spans="1:17" x14ac:dyDescent="0.15">
      <c r="A23" s="120" t="s">
        <v>10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O23" s="23"/>
      <c r="P23" s="127"/>
      <c r="Q23" s="127"/>
    </row>
    <row r="24" spans="1:17" x14ac:dyDescent="0.15">
      <c r="A24" s="120" t="s">
        <v>12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O24" s="23"/>
      <c r="P24" s="127"/>
      <c r="Q24" s="127"/>
    </row>
    <row r="25" spans="1:17" ht="20.45" customHeight="1" thickBot="1" x14ac:dyDescent="0.2">
      <c r="B25" s="120" t="s">
        <v>31</v>
      </c>
      <c r="C25" s="137" t="str">
        <f>IF(B17="","",IF(VALUE(B17+B18)/2&lt;0.2,"有效","无效"))</f>
        <v/>
      </c>
      <c r="F25" s="120" t="s">
        <v>30</v>
      </c>
      <c r="G25" s="137" t="str">
        <f>IF(B19="","",IF(VALUE(B19+B20)/2&gt;0.6,"有效","无效"))</f>
        <v/>
      </c>
      <c r="H25" s="136"/>
      <c r="I25" s="136"/>
      <c r="J25" s="136"/>
      <c r="O25" s="135"/>
      <c r="P25" s="127"/>
      <c r="Q25" s="127"/>
    </row>
    <row r="26" spans="1:17" ht="20.25" thickTop="1" thickBot="1" x14ac:dyDescent="0.2">
      <c r="A26" s="240" t="s">
        <v>14</v>
      </c>
      <c r="B26" s="240"/>
      <c r="C26" s="134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O26" s="23"/>
      <c r="P26" s="210" t="s">
        <v>24</v>
      </c>
      <c r="Q26" s="210"/>
    </row>
    <row r="27" spans="1:17" ht="14.25" thickTop="1" x14ac:dyDescent="0.15">
      <c r="A27" s="132"/>
      <c r="B27" s="131">
        <v>1</v>
      </c>
      <c r="C27" s="131">
        <v>2</v>
      </c>
      <c r="D27" s="130">
        <v>3</v>
      </c>
      <c r="E27" s="130">
        <v>4</v>
      </c>
      <c r="F27" s="130">
        <v>5</v>
      </c>
      <c r="G27" s="130">
        <v>6</v>
      </c>
      <c r="H27" s="130">
        <v>7</v>
      </c>
      <c r="I27" s="130">
        <v>8</v>
      </c>
      <c r="J27" s="130">
        <v>9</v>
      </c>
      <c r="K27" s="130">
        <v>10</v>
      </c>
      <c r="L27" s="130">
        <v>11</v>
      </c>
      <c r="M27" s="130">
        <v>12</v>
      </c>
      <c r="O27" s="129" t="s">
        <v>25</v>
      </c>
      <c r="P27" s="242" t="s">
        <v>35</v>
      </c>
      <c r="Q27" s="242"/>
    </row>
    <row r="28" spans="1:17" x14ac:dyDescent="0.15">
      <c r="A28" s="120" t="s">
        <v>1</v>
      </c>
      <c r="B28" s="42" t="str">
        <f>IF($B$17="","",IF(VALUE($B$17+$B$18)/2&gt;=0.05,VALUE($B$17+$B$18)/2,0.05))</f>
        <v/>
      </c>
      <c r="C28" s="21" t="str">
        <f t="shared" ref="C28:M28" si="0">IF(OR($C$25="无效",$G$25="无效",C17=""),"",IF(VALUE(C17)&gt;=$B$28*2.1,"P","N"))</f>
        <v/>
      </c>
      <c r="D28" s="21" t="str">
        <f t="shared" si="0"/>
        <v/>
      </c>
      <c r="E28" s="21" t="str">
        <f t="shared" si="0"/>
        <v/>
      </c>
      <c r="F28" s="21" t="str">
        <f t="shared" si="0"/>
        <v/>
      </c>
      <c r="G28" s="21" t="str">
        <f t="shared" si="0"/>
        <v/>
      </c>
      <c r="H28" s="21" t="str">
        <f t="shared" si="0"/>
        <v/>
      </c>
      <c r="I28" s="21" t="str">
        <f t="shared" si="0"/>
        <v/>
      </c>
      <c r="J28" s="21" t="str">
        <f t="shared" si="0"/>
        <v/>
      </c>
      <c r="K28" s="21" t="str">
        <f t="shared" si="0"/>
        <v/>
      </c>
      <c r="L28" s="21" t="str">
        <f t="shared" si="0"/>
        <v/>
      </c>
      <c r="M28" s="21" t="str">
        <f t="shared" si="0"/>
        <v/>
      </c>
      <c r="O28" s="129" t="s">
        <v>26</v>
      </c>
      <c r="P28" s="242"/>
      <c r="Q28" s="242"/>
    </row>
    <row r="29" spans="1:17" x14ac:dyDescent="0.15">
      <c r="A29" s="120" t="s">
        <v>2</v>
      </c>
      <c r="B29" s="42" t="str">
        <f>IF($B$18="","",IF(VALUE($B$17+$B$18)/2&gt;=0.05,VALUE($B$17+$B$18)/2,0.05))</f>
        <v/>
      </c>
      <c r="C29" s="128" t="str">
        <f t="shared" ref="C29:M29" si="1">IF(OR($C$25="无效",$G$25="无效",C18=""),"",IF(VALUE(C18)&gt;=$B$28*2.1,"P","N"))</f>
        <v/>
      </c>
      <c r="D29" s="128" t="str">
        <f t="shared" si="1"/>
        <v/>
      </c>
      <c r="E29" s="128" t="str">
        <f t="shared" si="1"/>
        <v/>
      </c>
      <c r="F29" s="128" t="str">
        <f t="shared" si="1"/>
        <v/>
      </c>
      <c r="G29" s="128" t="str">
        <f t="shared" si="1"/>
        <v/>
      </c>
      <c r="H29" s="128" t="str">
        <f t="shared" si="1"/>
        <v/>
      </c>
      <c r="I29" s="128" t="str">
        <f t="shared" si="1"/>
        <v/>
      </c>
      <c r="J29" s="128" t="str">
        <f t="shared" si="1"/>
        <v/>
      </c>
      <c r="K29" s="128" t="str">
        <f t="shared" si="1"/>
        <v/>
      </c>
      <c r="L29" s="128" t="str">
        <f t="shared" si="1"/>
        <v/>
      </c>
      <c r="M29" s="128" t="str">
        <f t="shared" si="1"/>
        <v/>
      </c>
      <c r="O29" s="23"/>
      <c r="P29" s="127"/>
      <c r="Q29" s="127"/>
    </row>
    <row r="30" spans="1:17" x14ac:dyDescent="0.15">
      <c r="A30" s="120" t="s">
        <v>4</v>
      </c>
      <c r="B30" s="43" t="str">
        <f>IF($B$19="","",VALUE($B$19+$B$20)/2)</f>
        <v/>
      </c>
      <c r="C30" s="21" t="str">
        <f t="shared" ref="C30:M30" si="2">IF(OR($C$25="无效",$G$25="无效",C19=""),"",IF(VALUE(C19)&gt;=$B$28*2.1,"P","N"))</f>
        <v/>
      </c>
      <c r="D30" s="21" t="str">
        <f t="shared" si="2"/>
        <v/>
      </c>
      <c r="E30" s="21" t="str">
        <f t="shared" si="2"/>
        <v/>
      </c>
      <c r="F30" s="21" t="str">
        <f t="shared" si="2"/>
        <v/>
      </c>
      <c r="G30" s="21" t="str">
        <f t="shared" si="2"/>
        <v/>
      </c>
      <c r="H30" s="21" t="str">
        <f t="shared" si="2"/>
        <v/>
      </c>
      <c r="I30" s="21" t="str">
        <f t="shared" si="2"/>
        <v/>
      </c>
      <c r="J30" s="21" t="str">
        <f t="shared" si="2"/>
        <v/>
      </c>
      <c r="K30" s="21" t="str">
        <f t="shared" si="2"/>
        <v/>
      </c>
      <c r="L30" s="21" t="str">
        <f t="shared" si="2"/>
        <v/>
      </c>
      <c r="M30" s="21" t="str">
        <f t="shared" si="2"/>
        <v/>
      </c>
      <c r="O30" s="23"/>
      <c r="P30" s="127"/>
      <c r="Q30" s="127"/>
    </row>
    <row r="31" spans="1:17" x14ac:dyDescent="0.15">
      <c r="A31" s="120" t="s">
        <v>6</v>
      </c>
      <c r="B31" s="43" t="str">
        <f>IF($B$20="","",VALUE($B$19+$B$20)/2)</f>
        <v/>
      </c>
      <c r="C31" s="128" t="str">
        <f t="shared" ref="C31:M31" si="3">IF(OR($C$25="无效",$G$25="无效",C20=""),"",IF(VALUE(C20)&gt;=$B$28*2.1,"P","N"))</f>
        <v/>
      </c>
      <c r="D31" s="128" t="str">
        <f t="shared" si="3"/>
        <v/>
      </c>
      <c r="E31" s="128" t="str">
        <f t="shared" si="3"/>
        <v/>
      </c>
      <c r="F31" s="128" t="str">
        <f t="shared" si="3"/>
        <v/>
      </c>
      <c r="G31" s="128" t="str">
        <f t="shared" si="3"/>
        <v/>
      </c>
      <c r="H31" s="128" t="str">
        <f t="shared" si="3"/>
        <v/>
      </c>
      <c r="I31" s="128" t="str">
        <f t="shared" si="3"/>
        <v/>
      </c>
      <c r="J31" s="128" t="str">
        <f t="shared" si="3"/>
        <v/>
      </c>
      <c r="K31" s="128" t="str">
        <f t="shared" si="3"/>
        <v/>
      </c>
      <c r="L31" s="128" t="str">
        <f t="shared" si="3"/>
        <v/>
      </c>
      <c r="M31" s="128" t="str">
        <f t="shared" si="3"/>
        <v/>
      </c>
      <c r="O31" s="23"/>
      <c r="P31" s="127"/>
      <c r="Q31" s="127"/>
    </row>
    <row r="32" spans="1:17" x14ac:dyDescent="0.15">
      <c r="A32" s="120" t="s">
        <v>8</v>
      </c>
      <c r="B32" s="21" t="str">
        <f>IF(OR($C$25="无效",$G$25="无效",B21=""),"",IF(VALUE(B21)&gt;=$B$28*2.1,"P","N"))</f>
        <v/>
      </c>
      <c r="C32" s="21" t="str">
        <f t="shared" ref="C32:M32" si="4">IF(OR($C$25="无效",$G$25="无效",C21=""),"",IF(VALUE(C21)&gt;=$B$28*2.1,"P","N"))</f>
        <v/>
      </c>
      <c r="D32" s="21" t="str">
        <f t="shared" si="4"/>
        <v/>
      </c>
      <c r="E32" s="21" t="str">
        <f t="shared" si="4"/>
        <v/>
      </c>
      <c r="F32" s="21" t="str">
        <f t="shared" si="4"/>
        <v/>
      </c>
      <c r="G32" s="21" t="str">
        <f t="shared" si="4"/>
        <v/>
      </c>
      <c r="H32" s="21" t="str">
        <f t="shared" si="4"/>
        <v/>
      </c>
      <c r="I32" s="21" t="str">
        <f t="shared" si="4"/>
        <v/>
      </c>
      <c r="J32" s="21" t="str">
        <f t="shared" si="4"/>
        <v/>
      </c>
      <c r="K32" s="21" t="str">
        <f t="shared" si="4"/>
        <v/>
      </c>
      <c r="L32" s="21" t="str">
        <f t="shared" si="4"/>
        <v/>
      </c>
      <c r="M32" s="21" t="str">
        <f t="shared" si="4"/>
        <v/>
      </c>
      <c r="O32" s="23"/>
      <c r="P32" s="127"/>
      <c r="Q32" s="127"/>
    </row>
    <row r="33" spans="1:17" x14ac:dyDescent="0.15">
      <c r="A33" s="120" t="s">
        <v>9</v>
      </c>
      <c r="B33" s="128" t="str">
        <f>IF(OR($C$25="无效",$G$25="无效",B22=""),"",IF(VALUE(B22)&gt;=$B$28*2.1,"P","N"))</f>
        <v/>
      </c>
      <c r="C33" s="128" t="str">
        <f t="shared" ref="C33:M33" si="5">IF(OR($C$25="无效",$G$25="无效",C22=""),"",IF(VALUE(C22)&gt;=$B$28*2.1,"P","N"))</f>
        <v/>
      </c>
      <c r="D33" s="128" t="str">
        <f t="shared" si="5"/>
        <v/>
      </c>
      <c r="E33" s="128" t="str">
        <f t="shared" si="5"/>
        <v/>
      </c>
      <c r="F33" s="128" t="str">
        <f t="shared" si="5"/>
        <v/>
      </c>
      <c r="G33" s="128" t="str">
        <f t="shared" si="5"/>
        <v/>
      </c>
      <c r="H33" s="128" t="str">
        <f t="shared" si="5"/>
        <v/>
      </c>
      <c r="I33" s="128" t="str">
        <f t="shared" si="5"/>
        <v/>
      </c>
      <c r="J33" s="128" t="str">
        <f t="shared" si="5"/>
        <v/>
      </c>
      <c r="K33" s="128" t="str">
        <f t="shared" si="5"/>
        <v/>
      </c>
      <c r="L33" s="128" t="str">
        <f t="shared" si="5"/>
        <v/>
      </c>
      <c r="M33" s="128" t="str">
        <f t="shared" si="5"/>
        <v/>
      </c>
      <c r="O33" s="23"/>
      <c r="P33" s="127"/>
      <c r="Q33" s="127"/>
    </row>
    <row r="34" spans="1:17" x14ac:dyDescent="0.15">
      <c r="A34" s="120" t="s">
        <v>10</v>
      </c>
      <c r="B34" s="21" t="str">
        <f>IF(OR($C$25="无效",$G$25="无效",B23=""),"",IF(VALUE(B23)&gt;=$B$28*2.1,"P","N"))</f>
        <v/>
      </c>
      <c r="C34" s="21" t="str">
        <f t="shared" ref="C34:M34" si="6">IF(OR($C$25="无效",$G$25="无效",C23=""),"",IF(VALUE(C23)&gt;=$B$28*2.1,"P","N"))</f>
        <v/>
      </c>
      <c r="D34" s="21" t="str">
        <f t="shared" si="6"/>
        <v/>
      </c>
      <c r="E34" s="21" t="str">
        <f t="shared" si="6"/>
        <v/>
      </c>
      <c r="F34" s="21" t="str">
        <f t="shared" si="6"/>
        <v/>
      </c>
      <c r="G34" s="21" t="str">
        <f t="shared" si="6"/>
        <v/>
      </c>
      <c r="H34" s="21" t="str">
        <f t="shared" si="6"/>
        <v/>
      </c>
      <c r="I34" s="21" t="str">
        <f t="shared" si="6"/>
        <v/>
      </c>
      <c r="J34" s="21" t="str">
        <f t="shared" si="6"/>
        <v/>
      </c>
      <c r="K34" s="21" t="str">
        <f t="shared" si="6"/>
        <v/>
      </c>
      <c r="L34" s="21" t="str">
        <f t="shared" si="6"/>
        <v/>
      </c>
      <c r="M34" s="21" t="str">
        <f t="shared" si="6"/>
        <v/>
      </c>
      <c r="O34" s="23"/>
      <c r="P34" s="127"/>
      <c r="Q34" s="127"/>
    </row>
    <row r="35" spans="1:17" x14ac:dyDescent="0.15">
      <c r="A35" s="120" t="s">
        <v>12</v>
      </c>
      <c r="B35" s="128" t="str">
        <f>IF(OR($C$25="无效",$G$25="无效",B24=""),"",IF(VALUE(B24)&gt;=$B$28*2.1,"P","N"))</f>
        <v/>
      </c>
      <c r="C35" s="128" t="str">
        <f t="shared" ref="C35:M35" si="7">IF(OR($C$25="无效",$G$25="无效",C24=""),"",IF(VALUE(C24)&gt;=$B$28*2.1,"P","N"))</f>
        <v/>
      </c>
      <c r="D35" s="128" t="str">
        <f t="shared" si="7"/>
        <v/>
      </c>
      <c r="E35" s="128" t="str">
        <f t="shared" si="7"/>
        <v/>
      </c>
      <c r="F35" s="128" t="str">
        <f t="shared" si="7"/>
        <v/>
      </c>
      <c r="G35" s="128" t="str">
        <f t="shared" si="7"/>
        <v/>
      </c>
      <c r="H35" s="128" t="str">
        <f t="shared" si="7"/>
        <v/>
      </c>
      <c r="I35" s="128" t="str">
        <f t="shared" si="7"/>
        <v/>
      </c>
      <c r="J35" s="128" t="str">
        <f t="shared" si="7"/>
        <v/>
      </c>
      <c r="K35" s="128" t="str">
        <f t="shared" si="7"/>
        <v/>
      </c>
      <c r="L35" s="128" t="str">
        <f t="shared" si="7"/>
        <v/>
      </c>
      <c r="M35" s="128" t="str">
        <f t="shared" si="7"/>
        <v/>
      </c>
      <c r="O35" s="23"/>
      <c r="P35" s="127"/>
      <c r="Q35" s="127"/>
    </row>
    <row r="36" spans="1:17" x14ac:dyDescent="0.15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O36" s="23"/>
      <c r="P36" s="127"/>
      <c r="Q36" s="127"/>
    </row>
    <row r="37" spans="1:17" ht="30" customHeight="1" x14ac:dyDescent="0.15">
      <c r="O37" s="23"/>
      <c r="P37" s="127"/>
      <c r="Q37" s="127"/>
    </row>
    <row r="38" spans="1:17" ht="19.899999999999999" customHeight="1" x14ac:dyDescent="0.15">
      <c r="A38" s="163" t="s">
        <v>37</v>
      </c>
      <c r="B38" s="163"/>
      <c r="C38" s="126">
        <f>COUNTIFS(B28:M35,"=P")</f>
        <v>0</v>
      </c>
      <c r="D38" s="121" t="s">
        <v>39</v>
      </c>
      <c r="E38" s="125" t="str">
        <f>IF(ISERROR(C38/(C38+C39)),"",C38/(C38+C39))</f>
        <v/>
      </c>
      <c r="K38" s="124"/>
      <c r="O38" s="23"/>
      <c r="P38" s="30"/>
      <c r="Q38" s="30"/>
    </row>
    <row r="39" spans="1:17" ht="19.899999999999999" customHeight="1" x14ac:dyDescent="0.15">
      <c r="A39" s="163" t="s">
        <v>38</v>
      </c>
      <c r="B39" s="163"/>
      <c r="C39" s="126">
        <f>COUNTIFS(B28:M35,"=N")</f>
        <v>0</v>
      </c>
      <c r="D39" s="121" t="s">
        <v>40</v>
      </c>
      <c r="E39" s="125" t="str">
        <f>IF(ISERROR(C39/(C38+C39)),"",C39/(C38+C39))</f>
        <v/>
      </c>
      <c r="K39" s="124"/>
      <c r="L39" s="124"/>
      <c r="M39" s="124"/>
      <c r="N39" s="124"/>
      <c r="O39" s="124"/>
      <c r="P39" s="31"/>
      <c r="Q39" s="31"/>
    </row>
    <row r="40" spans="1:17" ht="19.899999999999999" customHeight="1" x14ac:dyDescent="0.15">
      <c r="F40" s="235" t="s">
        <v>41</v>
      </c>
      <c r="G40" s="235"/>
      <c r="H40" s="236"/>
      <c r="I40" s="236"/>
      <c r="J40" s="231" t="s">
        <v>44</v>
      </c>
      <c r="K40" s="231"/>
      <c r="L40" s="237"/>
      <c r="M40" s="237"/>
      <c r="O40" s="23"/>
      <c r="P40" s="31"/>
      <c r="Q40" s="31"/>
    </row>
    <row r="41" spans="1:17" ht="19.899999999999999" customHeight="1" x14ac:dyDescent="0.15">
      <c r="F41" s="235" t="s">
        <v>42</v>
      </c>
      <c r="G41" s="235"/>
      <c r="H41" s="239"/>
      <c r="I41" s="239"/>
      <c r="J41" s="238" t="s">
        <v>45</v>
      </c>
      <c r="K41" s="238"/>
      <c r="L41" s="232"/>
      <c r="M41" s="232"/>
      <c r="O41" s="23"/>
      <c r="P41" s="23"/>
      <c r="Q41" s="23"/>
    </row>
    <row r="42" spans="1:17" ht="19.899999999999999" customHeight="1" x14ac:dyDescent="0.15">
      <c r="F42" s="235" t="s">
        <v>43</v>
      </c>
      <c r="G42" s="235"/>
      <c r="H42" s="236"/>
      <c r="I42" s="236"/>
      <c r="J42" s="231" t="s">
        <v>46</v>
      </c>
      <c r="K42" s="231"/>
      <c r="L42" s="232"/>
      <c r="M42" s="232"/>
      <c r="O42" s="23"/>
      <c r="P42" s="23"/>
      <c r="Q42" s="23"/>
    </row>
    <row r="43" spans="1:17" ht="19.899999999999999" customHeight="1" x14ac:dyDescent="0.15">
      <c r="F43" s="233" t="s">
        <v>48</v>
      </c>
      <c r="G43" s="233"/>
      <c r="H43" s="234">
        <f ca="1">TODAY()</f>
        <v>44859</v>
      </c>
      <c r="I43" s="234"/>
      <c r="J43" s="233" t="s">
        <v>47</v>
      </c>
      <c r="K43" s="233"/>
      <c r="L43" s="232"/>
      <c r="M43" s="232"/>
      <c r="O43" s="23"/>
      <c r="P43" s="23"/>
      <c r="Q43" s="23"/>
    </row>
    <row r="44" spans="1:17" ht="19.899999999999999" customHeight="1" x14ac:dyDescent="0.15">
      <c r="F44" s="123"/>
      <c r="H44" s="123"/>
      <c r="O44" s="23"/>
      <c r="P44" s="23"/>
      <c r="Q44" s="23"/>
    </row>
    <row r="45" spans="1:17" x14ac:dyDescent="0.15">
      <c r="O45" s="23"/>
      <c r="P45" s="23"/>
      <c r="Q45" s="23"/>
    </row>
    <row r="46" spans="1:17" x14ac:dyDescent="0.15">
      <c r="O46" s="23"/>
      <c r="P46" s="23"/>
      <c r="Q46" s="23"/>
    </row>
  </sheetData>
  <sheetProtection password="C7BF" sheet="1" objects="1" scenarios="1"/>
  <protectedRanges>
    <protectedRange sqref="L40:M43" name="区域4"/>
    <protectedRange sqref="H40:I42" name="区域3"/>
    <protectedRange sqref="B17:M24" name="区域2"/>
    <protectedRange sqref="B6:M13" name="区域1_1"/>
  </protectedRanges>
  <mergeCells count="29">
    <mergeCell ref="D1:J1"/>
    <mergeCell ref="C2:K2"/>
    <mergeCell ref="A15:B15"/>
    <mergeCell ref="P15:Q15"/>
    <mergeCell ref="P20:Q22"/>
    <mergeCell ref="A26:B26"/>
    <mergeCell ref="P26:Q26"/>
    <mergeCell ref="P16:Q19"/>
    <mergeCell ref="P27:Q28"/>
    <mergeCell ref="A4:B4"/>
    <mergeCell ref="P4:Q4"/>
    <mergeCell ref="A38:B38"/>
    <mergeCell ref="A39:B39"/>
    <mergeCell ref="J40:K40"/>
    <mergeCell ref="L40:M40"/>
    <mergeCell ref="J41:K41"/>
    <mergeCell ref="L41:M41"/>
    <mergeCell ref="F40:G40"/>
    <mergeCell ref="F41:G41"/>
    <mergeCell ref="H40:I40"/>
    <mergeCell ref="H41:I41"/>
    <mergeCell ref="J42:K42"/>
    <mergeCell ref="L42:M42"/>
    <mergeCell ref="J43:K43"/>
    <mergeCell ref="L43:M43"/>
    <mergeCell ref="F43:G43"/>
    <mergeCell ref="H43:I43"/>
    <mergeCell ref="F42:G42"/>
    <mergeCell ref="H42:I42"/>
  </mergeCells>
  <phoneticPr fontId="1" type="noConversion"/>
  <dataValidations count="2">
    <dataValidation type="decimal" allowBlank="1" showInputMessage="1" showErrorMessage="1" sqref="B17:M24" xr:uid="{00000000-0002-0000-0900-000001000000}">
      <formula1>0</formula1>
      <formula2>5</formula2>
    </dataValidation>
    <dataValidation type="decimal" errorStyle="warning" allowBlank="1" showInputMessage="1" showErrorMessage="1" error="青岛立见：请输入数值格式数据 " sqref="N6:N13" xr:uid="{00000000-0002-0000-0900-000000000000}">
      <formula1>0</formula1>
      <formula2>4</formula2>
    </dataValidation>
  </dataValidations>
  <pageMargins left="0.25" right="0.25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9</vt:i4>
      </vt:variant>
    </vt:vector>
  </HeadingPairs>
  <TitlesOfParts>
    <vt:vector size="18" baseType="lpstr">
      <vt:lpstr>目录</vt:lpstr>
      <vt:lpstr>1.小反刍兽疫竞争</vt:lpstr>
      <vt:lpstr>2.小反刍兽疫阻断</vt:lpstr>
      <vt:lpstr>3.口蹄疫O型竞争</vt:lpstr>
      <vt:lpstr>4.口蹄疫A型竞争</vt:lpstr>
      <vt:lpstr>5.布氏菌间接</vt:lpstr>
      <vt:lpstr>6.布氏菌竞争</vt:lpstr>
      <vt:lpstr>7.非洲猪瘟病毒阻断ELISA抗体检测试剂盒</vt:lpstr>
      <vt:lpstr>8.猪瘟间接</vt:lpstr>
      <vt:lpstr>_20180516青岛立见ELISA抗体检测试剂盒计算表格.xlsx</vt:lpstr>
      <vt:lpstr>'1.小反刍兽疫竞争'!Print_Area</vt:lpstr>
      <vt:lpstr>'2.小反刍兽疫阻断'!Print_Area</vt:lpstr>
      <vt:lpstr>'3.口蹄疫O型竞争'!Print_Area</vt:lpstr>
      <vt:lpstr>'4.口蹄疫A型竞争'!Print_Area</vt:lpstr>
      <vt:lpstr>'5.布氏菌间接'!Print_Area</vt:lpstr>
      <vt:lpstr>'6.布氏菌竞争'!Print_Area</vt:lpstr>
      <vt:lpstr>'8.猪瘟间接'!Print_Area</vt:lpstr>
      <vt:lpstr>'7.非洲猪瘟病毒阻断ELISA抗体检测试剂盒'!非洲猪瘟间接ELISA抗体检测试剂盒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2022-10-25T00:35:23Z</dcterms:modified>
</cp:coreProperties>
</file>